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emono12041141\Google ドライブ\ブログ素材\EXCEL\開発タブ\"/>
    </mc:Choice>
  </mc:AlternateContent>
  <xr:revisionPtr revIDLastSave="0" documentId="13_ncr:1_{A0DB5BB6-3A83-40AA-93F3-1844A9DE0EAA}" xr6:coauthVersionLast="34" xr6:coauthVersionMax="34" xr10:uidLastSave="{00000000-0000-0000-0000-000000000000}"/>
  <bookViews>
    <workbookView xWindow="1840" yWindow="0" windowWidth="18280" windowHeight="7470" xr2:uid="{576E1B2A-4E0C-4264-9C5B-CF4E49C9F215}"/>
  </bookViews>
  <sheets>
    <sheet name="資材購入表" sheetId="1" r:id="rId1"/>
    <sheet name="注文票" sheetId="2" r:id="rId2"/>
  </sheets>
  <definedNames>
    <definedName name="_xlnm.Print_Area" localSheetId="0">資材購入表!$A$1:$G$22</definedName>
    <definedName name="_xlnm.Print_Area" localSheetId="1">注文票!$A$1:$H$32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G8" i="2"/>
  <c r="F8" i="2"/>
  <c r="E8" i="2"/>
  <c r="C8" i="2"/>
  <c r="B8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E2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3" i="1"/>
  <c r="H13" i="1"/>
  <c r="H14" i="1"/>
  <c r="H15" i="1"/>
  <c r="H16" i="1"/>
  <c r="H17" i="1"/>
  <c r="H18" i="1"/>
  <c r="H19" i="1"/>
  <c r="H20" i="1"/>
  <c r="H21" i="1"/>
  <c r="C19" i="1"/>
  <c r="C20" i="1"/>
  <c r="C2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H4" i="1"/>
  <c r="H5" i="1"/>
  <c r="H6" i="1"/>
  <c r="H7" i="1"/>
  <c r="H8" i="1"/>
  <c r="H9" i="1"/>
  <c r="B9" i="2" s="1"/>
  <c r="H10" i="1"/>
  <c r="H11" i="1"/>
  <c r="H12" i="1"/>
  <c r="F9" i="2"/>
  <c r="C14" i="2" l="1"/>
  <c r="G25" i="2"/>
  <c r="B27" i="2"/>
  <c r="B11" i="2"/>
  <c r="G24" i="2"/>
  <c r="E14" i="2"/>
  <c r="C13" i="2"/>
  <c r="B26" i="2"/>
  <c r="B10" i="2"/>
  <c r="E19" i="2"/>
  <c r="G13" i="2"/>
  <c r="C20" i="2"/>
  <c r="B25" i="2"/>
  <c r="G26" i="2"/>
  <c r="B24" i="2"/>
  <c r="B16" i="2"/>
  <c r="G23" i="2"/>
  <c r="E21" i="2"/>
  <c r="G15" i="2"/>
  <c r="E13" i="2"/>
  <c r="C26" i="2"/>
  <c r="C18" i="2"/>
  <c r="C10" i="2"/>
  <c r="B22" i="2"/>
  <c r="E23" i="2"/>
  <c r="B19" i="2"/>
  <c r="E22" i="2"/>
  <c r="G16" i="2"/>
  <c r="C21" i="2"/>
  <c r="B18" i="2"/>
  <c r="E27" i="2"/>
  <c r="G21" i="2"/>
  <c r="E11" i="2"/>
  <c r="C12" i="2"/>
  <c r="B17" i="2"/>
  <c r="E24" i="2"/>
  <c r="G18" i="2"/>
  <c r="E16" i="2"/>
  <c r="G10" i="2"/>
  <c r="C27" i="2"/>
  <c r="C19" i="2"/>
  <c r="C11" i="2"/>
  <c r="B23" i="2"/>
  <c r="B15" i="2"/>
  <c r="E9" i="2"/>
  <c r="E26" i="2"/>
  <c r="G20" i="2"/>
  <c r="E18" i="2"/>
  <c r="G12" i="2"/>
  <c r="E10" i="2"/>
  <c r="C25" i="2"/>
  <c r="C17" i="2"/>
  <c r="B14" i="2"/>
  <c r="G17" i="2"/>
  <c r="E15" i="2"/>
  <c r="C24" i="2"/>
  <c r="C16" i="2"/>
  <c r="B21" i="2"/>
  <c r="B13" i="2"/>
  <c r="G9" i="2"/>
  <c r="G22" i="2"/>
  <c r="E20" i="2"/>
  <c r="G14" i="2"/>
  <c r="E12" i="2"/>
  <c r="C23" i="2"/>
  <c r="C15" i="2"/>
  <c r="B20" i="2"/>
  <c r="B12" i="2"/>
  <c r="G27" i="2"/>
  <c r="E25" i="2"/>
  <c r="G19" i="2"/>
  <c r="E17" i="2"/>
  <c r="G11" i="2"/>
  <c r="C22" i="2"/>
  <c r="F22" i="1"/>
  <c r="C9" i="2"/>
  <c r="G28" i="2" l="1"/>
  <c r="G29" i="2" l="1"/>
  <c r="G30" i="2" s="1"/>
  <c r="C6" i="2" s="1"/>
</calcChain>
</file>

<file path=xl/sharedStrings.xml><?xml version="1.0" encoding="utf-8"?>
<sst xmlns="http://schemas.openxmlformats.org/spreadsheetml/2006/main" count="57" uniqueCount="28">
  <si>
    <t>購入</t>
    <rPh sb="0" eb="2">
      <t>コウニュウ</t>
    </rPh>
    <phoneticPr fontId="2"/>
  </si>
  <si>
    <t>種類</t>
    <rPh sb="0" eb="2">
      <t>シュルイ</t>
    </rPh>
    <phoneticPr fontId="2"/>
  </si>
  <si>
    <t>品目</t>
    <rPh sb="0" eb="2">
      <t>ヒンモク</t>
    </rPh>
    <phoneticPr fontId="2"/>
  </si>
  <si>
    <t>ガラス</t>
    <phoneticPr fontId="2"/>
  </si>
  <si>
    <t>棚</t>
    <rPh sb="0" eb="1">
      <t>タナ</t>
    </rPh>
    <phoneticPr fontId="2"/>
  </si>
  <si>
    <t>×</t>
    <phoneticPr fontId="2"/>
  </si>
  <si>
    <t>フックバー</t>
    <phoneticPr fontId="2"/>
  </si>
  <si>
    <t>フック</t>
    <phoneticPr fontId="2"/>
  </si>
  <si>
    <t>20個</t>
    <rPh sb="2" eb="3">
      <t>コ</t>
    </rPh>
    <phoneticPr fontId="2"/>
  </si>
  <si>
    <t>価格</t>
    <rPh sb="0" eb="2">
      <t>カカク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</si>
  <si>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</si>
  <si>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</si>
  <si>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商品計</t>
    <rPh sb="0" eb="2">
      <t>ショウヒン</t>
    </rPh>
    <rPh sb="2" eb="3">
      <t>ケイ</t>
    </rPh>
    <phoneticPr fontId="2"/>
  </si>
  <si>
    <t>資材購入表</t>
    <rPh sb="0" eb="2">
      <t>シザイ</t>
    </rPh>
    <rPh sb="2" eb="4">
      <t>コウニュウ</t>
    </rPh>
    <rPh sb="4" eb="5">
      <t>ヒョウ</t>
    </rPh>
    <phoneticPr fontId="2"/>
  </si>
  <si>
    <t>○○株式会社</t>
    <rPh sb="2" eb="6">
      <t>カブシキガイシャ</t>
    </rPh>
    <phoneticPr fontId="2" alignment="center"/>
  </si>
  <si>
    <t>サンプル太郎 様</t>
    <phoneticPr fontId="2" alignment="center"/>
  </si>
  <si>
    <t>〒000-0000</t>
    <phoneticPr fontId="2" alignment="center"/>
  </si>
  <si>
    <t>TEL: 000-000-0000</t>
    <phoneticPr fontId="2" alignment="center"/>
  </si>
  <si>
    <t>すんすけ株式会社　晦日 一郎</t>
    <rPh sb="4" eb="8">
      <t>カブシキガイシャ</t>
    </rPh>
    <phoneticPr fontId="2" alignment="center"/>
  </si>
  <si>
    <r>
      <rPr>
        <sz val="12"/>
        <color rgb="FF000000"/>
        <rFont val="Segoe UI Symbol"/>
        <family val="2"/>
      </rPr>
      <t>○○</t>
    </r>
    <r>
      <rPr>
        <sz val="12"/>
        <color indexed="8"/>
        <rFont val="ヒラギノ角ゴ Pro W3"/>
        <charset val="128"/>
      </rPr>
      <t>県</t>
    </r>
    <r>
      <rPr>
        <sz val="12"/>
        <color rgb="FF000000"/>
        <rFont val="Segoe UI Symbol"/>
        <family val="2"/>
      </rPr>
      <t>○○</t>
    </r>
    <r>
      <rPr>
        <sz val="12"/>
        <color indexed="8"/>
        <rFont val="ヒラギノ角ゴ Pro W3"/>
        <charset val="128"/>
      </rPr>
      <t>市</t>
    </r>
    <r>
      <rPr>
        <sz val="12"/>
        <color rgb="FF000000"/>
        <rFont val="Segoe UI Symbol"/>
        <family val="2"/>
      </rPr>
      <t>○○</t>
    </r>
    <r>
      <rPr>
        <sz val="12"/>
        <color indexed="8"/>
        <rFont val="ヒラギノ角ゴ Pro W3"/>
        <charset val="128"/>
      </rPr>
      <t>町1-2-3</t>
    </r>
    <phoneticPr fontId="2"/>
  </si>
  <si>
    <r>
      <t>support@</t>
    </r>
    <r>
      <rPr>
        <u/>
        <sz val="11"/>
        <color theme="10"/>
        <rFont val="游ゴシック"/>
        <family val="3"/>
        <charset val="128"/>
        <scheme val="minor"/>
      </rPr>
      <t>○○.jp</t>
    </r>
    <phoneticPr fontId="2" alignment="center"/>
  </si>
  <si>
    <t>小計</t>
    <rPh sb="0" eb="1">
      <t>ショウ</t>
    </rPh>
    <rPh sb="1" eb="2">
      <t>ケイ</t>
    </rPh>
    <phoneticPr fontId="2"/>
  </si>
  <si>
    <t>消費税(8%)</t>
    <rPh sb="0" eb="3">
      <t>ショウヒゼイ</t>
    </rPh>
    <phoneticPr fontId="2"/>
  </si>
  <si>
    <t>合計</t>
    <rPh sb="0" eb="2">
      <t>ゴウケイ</t>
    </rPh>
    <phoneticPr fontId="2"/>
  </si>
  <si>
    <t>備考：</t>
    <rPh sb="0" eb="2">
      <t>ビコウ</t>
    </rPh>
    <phoneticPr fontId="2"/>
  </si>
  <si>
    <t>注文金額：</t>
    <rPh sb="0" eb="2">
      <t>チュウモン</t>
    </rPh>
    <rPh sb="2" eb="4">
      <t>キンガク</t>
    </rPh>
    <phoneticPr fontId="2"/>
  </si>
  <si>
    <t>注文書</t>
    <rPh sb="0" eb="2">
      <t>チュウモン</t>
    </rPh>
    <rPh sb="2" eb="3">
      <t>ショ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</si>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</sst>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000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6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2"/>
      <color rgb="FF000000"/>
      <name val="Segoe UI Symbol"/>
      <family val="2"/>
    </font>
    <font>
      <sz val="12"/>
      <color indexed="8"/>
      <name val="ヒラギノ角ゴ Pro W3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3" applyAlignment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8" fontId="0" fillId="0" borderId="1" xfId="1" applyFont="1" applyBorder="1">
      <alignment vertical="center"/>
    </xf>
    <xf numFmtId="6" fontId="0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shrinkToFit="1"/>
    </xf>
    <xf numFmtId="0" fontId="15" fillId="0" borderId="3" xfId="0" applyFont="1" applyBorder="1" applyAlignment="1">
      <alignment horizontal="right" vertical="center"/>
    </xf>
    <xf numFmtId="6" fontId="3" fillId="0" borderId="3" xfId="2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center" indent="1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3" lockText="1" noThreeD="1"/>
</file>

<file path=xl/ctrlProps/ctrlProp10.xml><?xml version="1.0" encoding="utf-8"?>
<formControlPr xmlns="http://schemas.microsoft.com/office/spreadsheetml/2009/9/main" objectType="CheckBox" fmlaLink="$I$12" lockText="1" noThreeD="1"/>
</file>

<file path=xl/ctrlProps/ctrlProp11.xml><?xml version="1.0" encoding="utf-8"?>
<formControlPr xmlns="http://schemas.microsoft.com/office/spreadsheetml/2009/9/main" objectType="CheckBox" fmlaLink="$I$13" lockText="1" noThreeD="1"/>
</file>

<file path=xl/ctrlProps/ctrlProp12.xml><?xml version="1.0" encoding="utf-8"?>
<formControlPr xmlns="http://schemas.microsoft.com/office/spreadsheetml/2009/9/main" objectType="CheckBox" fmlaLink="$I$14" lockText="1" noThreeD="1"/>
</file>

<file path=xl/ctrlProps/ctrlProp13.xml><?xml version="1.0" encoding="utf-8"?>
<formControlPr xmlns="http://schemas.microsoft.com/office/spreadsheetml/2009/9/main" objectType="CheckBox" fmlaLink="$I$15" lockText="1" noThreeD="1"/>
</file>

<file path=xl/ctrlProps/ctrlProp14.xml><?xml version="1.0" encoding="utf-8"?>
<formControlPr xmlns="http://schemas.microsoft.com/office/spreadsheetml/2009/9/main" objectType="CheckBox" fmlaLink="$I$16" lockText="1" noThreeD="1"/>
</file>

<file path=xl/ctrlProps/ctrlProp15.xml><?xml version="1.0" encoding="utf-8"?>
<formControlPr xmlns="http://schemas.microsoft.com/office/spreadsheetml/2009/9/main" objectType="CheckBox" fmlaLink="$I$17" lockText="1" noThreeD="1"/>
</file>

<file path=xl/ctrlProps/ctrlProp16.xml><?xml version="1.0" encoding="utf-8"?>
<formControlPr xmlns="http://schemas.microsoft.com/office/spreadsheetml/2009/9/main" objectType="CheckBox" fmlaLink="$I$18" lockText="1" noThreeD="1"/>
</file>

<file path=xl/ctrlProps/ctrlProp17.xml><?xml version="1.0" encoding="utf-8"?>
<formControlPr xmlns="http://schemas.microsoft.com/office/spreadsheetml/2009/9/main" objectType="CheckBox" fmlaLink="$I$5" lockText="1" noThreeD="1"/>
</file>

<file path=xl/ctrlProps/ctrlProp18.xml><?xml version="1.0" encoding="utf-8"?>
<formControlPr xmlns="http://schemas.microsoft.com/office/spreadsheetml/2009/9/main" objectType="CheckBox" fmlaLink="$I$6" lockText="1" noThreeD="1"/>
</file>

<file path=xl/ctrlProps/ctrlProp19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4" lockText="1" noThreeD="1"/>
</file>

<file path=xl/ctrlProps/ctrlProp20.xml><?xml version="1.0" encoding="utf-8"?>
<formControlPr xmlns="http://schemas.microsoft.com/office/spreadsheetml/2009/9/main" objectType="CheckBox" fmlaLink="$I$8" lockText="1" noThreeD="1"/>
</file>

<file path=xl/ctrlProps/ctrlProp21.xml><?xml version="1.0" encoding="utf-8"?>
<formControlPr xmlns="http://schemas.microsoft.com/office/spreadsheetml/2009/9/main" objectType="CheckBox" fmlaLink="$I$9" lockText="1" noThreeD="1"/>
</file>

<file path=xl/ctrlProps/ctrlProp22.xml><?xml version="1.0" encoding="utf-8"?>
<formControlPr xmlns="http://schemas.microsoft.com/office/spreadsheetml/2009/9/main" objectType="CheckBox" fmlaLink="$I$10" lockText="1" noThreeD="1"/>
</file>

<file path=xl/ctrlProps/ctrlProp23.xml><?xml version="1.0" encoding="utf-8"?>
<formControlPr xmlns="http://schemas.microsoft.com/office/spreadsheetml/2009/9/main" objectType="CheckBox" fmlaLink="$I11" lockText="1" noThreeD="1"/>
</file>

<file path=xl/ctrlProps/ctrlProp24.xml><?xml version="1.0" encoding="utf-8"?>
<formControlPr xmlns="http://schemas.microsoft.com/office/spreadsheetml/2009/9/main" objectType="CheckBox" fmlaLink="$I$12" lockText="1" noThreeD="1"/>
</file>

<file path=xl/ctrlProps/ctrlProp25.xml><?xml version="1.0" encoding="utf-8"?>
<formControlPr xmlns="http://schemas.microsoft.com/office/spreadsheetml/2009/9/main" objectType="CheckBox" fmlaLink="$I$13" lockText="1" noThreeD="1"/>
</file>

<file path=xl/ctrlProps/ctrlProp26.xml><?xml version="1.0" encoding="utf-8"?>
<formControlPr xmlns="http://schemas.microsoft.com/office/spreadsheetml/2009/9/main" objectType="CheckBox" fmlaLink="$I$14" lockText="1" noThreeD="1"/>
</file>

<file path=xl/ctrlProps/ctrlProp27.xml><?xml version="1.0" encoding="utf-8"?>
<formControlPr xmlns="http://schemas.microsoft.com/office/spreadsheetml/2009/9/main" objectType="CheckBox" fmlaLink="$I$15" lockText="1" noThreeD="1"/>
</file>

<file path=xl/ctrlProps/ctrlProp28.xml><?xml version="1.0" encoding="utf-8"?>
<formControlPr xmlns="http://schemas.microsoft.com/office/spreadsheetml/2009/9/main" objectType="CheckBox" fmlaLink="$I$16" lockText="1" noThreeD="1"/>
</file>

<file path=xl/ctrlProps/ctrlProp29.xml><?xml version="1.0" encoding="utf-8"?>
<formControlPr xmlns="http://schemas.microsoft.com/office/spreadsheetml/2009/9/main" objectType="CheckBox" fmlaLink="$I$17" lockText="1" noThreeD="1"/>
</file>

<file path=xl/ctrlProps/ctrlProp3.xml><?xml version="1.0" encoding="utf-8"?>
<formControlPr xmlns="http://schemas.microsoft.com/office/spreadsheetml/2009/9/main" objectType="CheckBox" fmlaLink="$I$5" lockText="1" noThreeD="1"/>
</file>

<file path=xl/ctrlProps/ctrlProp30.xml><?xml version="1.0" encoding="utf-8"?>
<formControlPr xmlns="http://schemas.microsoft.com/office/spreadsheetml/2009/9/main" objectType="CheckBox" fmlaLink="$I$18" lockText="1" noThreeD="1"/>
</file>

<file path=xl/ctrlProps/ctrlProp31.xml><?xml version="1.0" encoding="utf-8"?>
<formControlPr xmlns="http://schemas.microsoft.com/office/spreadsheetml/2009/9/main" objectType="CheckBox" fmlaLink="$I$18" lockText="1" noThreeD="1"/>
</file>

<file path=xl/ctrlProps/ctrlProp32.xml><?xml version="1.0" encoding="utf-8"?>
<formControlPr xmlns="http://schemas.microsoft.com/office/spreadsheetml/2009/9/main" objectType="CheckBox" fmlaLink="$I$19" lockText="1" noThreeD="1"/>
</file>

<file path=xl/ctrlProps/ctrlProp33.xml><?xml version="1.0" encoding="utf-8"?>
<formControlPr xmlns="http://schemas.microsoft.com/office/spreadsheetml/2009/9/main" objectType="CheckBox" fmlaLink="$I$18" lockText="1" noThreeD="1"/>
</file>

<file path=xl/ctrlProps/ctrlProp34.xml><?xml version="1.0" encoding="utf-8"?>
<formControlPr xmlns="http://schemas.microsoft.com/office/spreadsheetml/2009/9/main" objectType="CheckBox" fmlaLink="$I$20" lockText="1" noThreeD="1"/>
</file>

<file path=xl/ctrlProps/ctrlProp35.xml><?xml version="1.0" encoding="utf-8"?>
<formControlPr xmlns="http://schemas.microsoft.com/office/spreadsheetml/2009/9/main" objectType="CheckBox" fmlaLink="$I$18" lockText="1" noThreeD="1"/>
</file>

<file path=xl/ctrlProps/ctrlProp36.xml><?xml version="1.0" encoding="utf-8"?>
<formControlPr xmlns="http://schemas.microsoft.com/office/spreadsheetml/2009/9/main" objectType="CheckBox" fmlaLink="$I$21" lockText="1" noThreeD="1"/>
</file>

<file path=xl/ctrlProps/ctrlProp4.xml><?xml version="1.0" encoding="utf-8"?>
<formControlPr xmlns="http://schemas.microsoft.com/office/spreadsheetml/2009/9/main" objectType="CheckBox" fmlaLink="$I$6" lockText="1" noThreeD="1"/>
</file>

<file path=xl/ctrlProps/ctrlProp5.xml><?xml version="1.0" encoding="utf-8"?>
<formControlPr xmlns="http://schemas.microsoft.com/office/spreadsheetml/2009/9/main" objectType="CheckBox" fmlaLink="$I$7" lockText="1" noThreeD="1"/>
</file>

<file path=xl/ctrlProps/ctrlProp6.xml><?xml version="1.0" encoding="utf-8"?>
<formControlPr xmlns="http://schemas.microsoft.com/office/spreadsheetml/2009/9/main" objectType="CheckBox" fmlaLink="$I$8" lockText="1" noThreeD="1"/>
</file>

<file path=xl/ctrlProps/ctrlProp7.xml><?xml version="1.0" encoding="utf-8"?>
<formControlPr xmlns="http://schemas.microsoft.com/office/spreadsheetml/2009/9/main" objectType="CheckBox" fmlaLink="$I$9" lockText="1" noThreeD="1"/>
</file>

<file path=xl/ctrlProps/ctrlProp8.xml><?xml version="1.0" encoding="utf-8"?>
<formControlPr xmlns="http://schemas.microsoft.com/office/spreadsheetml/2009/9/main" objectType="CheckBox" fmlaLink="$I$10" lockText="1" noThreeD="1"/>
</file>

<file path=xl/ctrlProps/ctrlProp9.xml><?xml version="1.0" encoding="utf-8"?>
<formControlPr xmlns="http://schemas.microsoft.com/office/spreadsheetml/2009/9/main" objectType="CheckBox" fmlaLink="$I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</xdr:row>
          <xdr:rowOff>196850</xdr:rowOff>
        </xdr:from>
        <xdr:to>
          <xdr:col>5</xdr:col>
          <xdr:colOff>387350</xdr:colOff>
          <xdr:row>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</xdr:row>
          <xdr:rowOff>158750</xdr:rowOff>
        </xdr:from>
        <xdr:to>
          <xdr:col>5</xdr:col>
          <xdr:colOff>387350</xdr:colOff>
          <xdr:row>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3</xdr:row>
          <xdr:rowOff>158750</xdr:rowOff>
        </xdr:from>
        <xdr:to>
          <xdr:col>5</xdr:col>
          <xdr:colOff>387350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158750</xdr:rowOff>
        </xdr:from>
        <xdr:to>
          <xdr:col>5</xdr:col>
          <xdr:colOff>387350</xdr:colOff>
          <xdr:row>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158750</xdr:rowOff>
        </xdr:from>
        <xdr:to>
          <xdr:col>5</xdr:col>
          <xdr:colOff>387350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158750</xdr:rowOff>
        </xdr:from>
        <xdr:to>
          <xdr:col>5</xdr:col>
          <xdr:colOff>387350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158750</xdr:rowOff>
        </xdr:from>
        <xdr:to>
          <xdr:col>5</xdr:col>
          <xdr:colOff>387350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158750</xdr:rowOff>
        </xdr:from>
        <xdr:to>
          <xdr:col>5</xdr:col>
          <xdr:colOff>387350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158750</xdr:rowOff>
        </xdr:from>
        <xdr:to>
          <xdr:col>5</xdr:col>
          <xdr:colOff>387350</xdr:colOff>
          <xdr:row>11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158750</xdr:rowOff>
        </xdr:from>
        <xdr:to>
          <xdr:col>5</xdr:col>
          <xdr:colOff>387350</xdr:colOff>
          <xdr:row>12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158750</xdr:rowOff>
        </xdr:from>
        <xdr:to>
          <xdr:col>5</xdr:col>
          <xdr:colOff>387350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158750</xdr:rowOff>
        </xdr:from>
        <xdr:to>
          <xdr:col>5</xdr:col>
          <xdr:colOff>393700</xdr:colOff>
          <xdr:row>14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158750</xdr:rowOff>
        </xdr:from>
        <xdr:to>
          <xdr:col>5</xdr:col>
          <xdr:colOff>393700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158750</xdr:rowOff>
        </xdr:from>
        <xdr:to>
          <xdr:col>5</xdr:col>
          <xdr:colOff>393700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158750</xdr:rowOff>
        </xdr:from>
        <xdr:to>
          <xdr:col>5</xdr:col>
          <xdr:colOff>393700</xdr:colOff>
          <xdr:row>17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158750</xdr:rowOff>
        </xdr:from>
        <xdr:to>
          <xdr:col>5</xdr:col>
          <xdr:colOff>393700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3</xdr:row>
          <xdr:rowOff>158750</xdr:rowOff>
        </xdr:from>
        <xdr:to>
          <xdr:col>5</xdr:col>
          <xdr:colOff>387350</xdr:colOff>
          <xdr:row>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158750</xdr:rowOff>
        </xdr:from>
        <xdr:to>
          <xdr:col>5</xdr:col>
          <xdr:colOff>387350</xdr:colOff>
          <xdr:row>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158750</xdr:rowOff>
        </xdr:from>
        <xdr:to>
          <xdr:col>5</xdr:col>
          <xdr:colOff>387350</xdr:colOff>
          <xdr:row>7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158750</xdr:rowOff>
        </xdr:from>
        <xdr:to>
          <xdr:col>5</xdr:col>
          <xdr:colOff>387350</xdr:colOff>
          <xdr:row>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158750</xdr:rowOff>
        </xdr:from>
        <xdr:to>
          <xdr:col>5</xdr:col>
          <xdr:colOff>387350</xdr:colOff>
          <xdr:row>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158750</xdr:rowOff>
        </xdr:from>
        <xdr:to>
          <xdr:col>5</xdr:col>
          <xdr:colOff>387350</xdr:colOff>
          <xdr:row>10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158750</xdr:rowOff>
        </xdr:from>
        <xdr:to>
          <xdr:col>5</xdr:col>
          <xdr:colOff>387350</xdr:colOff>
          <xdr:row>11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158750</xdr:rowOff>
        </xdr:from>
        <xdr:to>
          <xdr:col>5</xdr:col>
          <xdr:colOff>387350</xdr:colOff>
          <xdr:row>12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158750</xdr:rowOff>
        </xdr:from>
        <xdr:to>
          <xdr:col>5</xdr:col>
          <xdr:colOff>387350</xdr:colOff>
          <xdr:row>13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158750</xdr:rowOff>
        </xdr:from>
        <xdr:to>
          <xdr:col>5</xdr:col>
          <xdr:colOff>393700</xdr:colOff>
          <xdr:row>14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158750</xdr:rowOff>
        </xdr:from>
        <xdr:to>
          <xdr:col>5</xdr:col>
          <xdr:colOff>393700</xdr:colOff>
          <xdr:row>15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158750</xdr:rowOff>
        </xdr:from>
        <xdr:to>
          <xdr:col>5</xdr:col>
          <xdr:colOff>393700</xdr:colOff>
          <xdr:row>16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158750</xdr:rowOff>
        </xdr:from>
        <xdr:to>
          <xdr:col>5</xdr:col>
          <xdr:colOff>393700</xdr:colOff>
          <xdr:row>17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158750</xdr:rowOff>
        </xdr:from>
        <xdr:to>
          <xdr:col>5</xdr:col>
          <xdr:colOff>393700</xdr:colOff>
          <xdr:row>18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158750</xdr:rowOff>
        </xdr:from>
        <xdr:to>
          <xdr:col>5</xdr:col>
          <xdr:colOff>393700</xdr:colOff>
          <xdr:row>19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158750</xdr:rowOff>
        </xdr:from>
        <xdr:to>
          <xdr:col>5</xdr:col>
          <xdr:colOff>393700</xdr:colOff>
          <xdr:row>19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158750</xdr:rowOff>
        </xdr:from>
        <xdr:to>
          <xdr:col>5</xdr:col>
          <xdr:colOff>387350</xdr:colOff>
          <xdr:row>20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158750</xdr:rowOff>
        </xdr:from>
        <xdr:to>
          <xdr:col>5</xdr:col>
          <xdr:colOff>387350</xdr:colOff>
          <xdr:row>20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158750</xdr:rowOff>
        </xdr:from>
        <xdr:to>
          <xdr:col>5</xdr:col>
          <xdr:colOff>387350</xdr:colOff>
          <xdr:row>21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158750</xdr:rowOff>
        </xdr:from>
        <xdr:to>
          <xdr:col>5</xdr:col>
          <xdr:colOff>387350</xdr:colOff>
          <xdr:row>21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pport@&#9675;&#9675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EF0A-6E9D-44F0-9BF2-B8E6B29C605A}">
  <dimension ref="A1:M27"/>
  <sheetViews>
    <sheetView tabSelected="1" view="pageBreakPreview" zoomScale="93" zoomScaleNormal="100" zoomScaleSheetLayoutView="93" workbookViewId="0">
      <selection sqref="A1:G1"/>
    </sheetView>
  </sheetViews>
  <sheetFormatPr defaultRowHeight="18"/>
  <cols>
    <col min="1" max="1" width="10.58203125" customWidth="1"/>
    <col min="2" max="2" width="9.33203125" customWidth="1"/>
    <col min="3" max="3" width="24.5" customWidth="1"/>
    <col min="4" max="4" width="7.83203125" customWidth="1"/>
    <col min="10" max="10" width="4" customWidth="1"/>
  </cols>
  <sheetData>
    <row r="1" spans="1:13">
      <c r="A1" s="12" t="s">
        <v>13</v>
      </c>
      <c r="B1" s="12"/>
      <c r="C1" s="12"/>
      <c r="D1" s="12"/>
      <c r="E1" s="12"/>
      <c r="F1" s="12"/>
      <c r="G1" s="12"/>
    </row>
    <row r="2" spans="1:13">
      <c r="A2" s="1" t="s">
        <v>10</v>
      </c>
      <c r="B2" s="1" t="s">
        <v>1</v>
      </c>
      <c r="C2" s="1" t="s">
        <v>2</v>
      </c>
      <c r="D2" s="1" t="s">
        <v>9</v>
      </c>
      <c r="E2" s="1" t="s">
        <v>11</v>
      </c>
      <c r="F2" s="1" t="s">
        <v>0</v>
      </c>
      <c r="G2" s="1" t="s">
        <v>12</v>
      </c>
    </row>
    <row r="3" spans="1:13" ht="15" customHeight="1">
      <c r="A3" s="2">
        <v>1</v>
      </c>
      <c r="B3" s="1" t="str">
        <f>LEFT(J3,3)</f>
        <v>棚</v>
      </c>
      <c r="C3" s="1" t="str">
        <f>J3&amp;K3&amp;L3&amp;M3</f>
        <v>棚250×900</v>
      </c>
      <c r="D3" s="10">
        <v>3000</v>
      </c>
      <c r="E3" s="1"/>
      <c r="F3" s="1"/>
      <c r="G3" s="10" t="str">
        <f>IF(I3=FALSE,"",IF(D3*E3=0,"",D3*E3))</f>
        <v/>
      </c>
      <c r="H3" t="str">
        <f>IF(I3=TRUE,A3,"")</f>
        <v/>
      </c>
      <c r="I3" t="b">
        <v>0</v>
      </c>
      <c r="J3" t="s">
        <v>4</v>
      </c>
      <c r="K3">
        <v>250</v>
      </c>
      <c r="L3" t="s">
        <v>5</v>
      </c>
      <c r="M3">
        <v>900</v>
      </c>
    </row>
    <row r="4" spans="1:13" ht="15" customHeight="1">
      <c r="A4" s="2">
        <v>2</v>
      </c>
      <c r="B4" s="1" t="str">
        <f t="shared" ref="B4:B21" si="0">LEFT(J4,3)</f>
        <v>棚</v>
      </c>
      <c r="C4" s="1" t="str">
        <f t="shared" ref="C4:C14" si="1">J4&amp;K4&amp;L4&amp;M4</f>
        <v>棚300×900</v>
      </c>
      <c r="D4" s="10">
        <v>3500</v>
      </c>
      <c r="E4" s="1"/>
      <c r="F4" s="1"/>
      <c r="G4" s="10" t="str">
        <f t="shared" ref="G4:G21" si="2">IF(I4=FALSE,"",IF(D4*E4=0,"",D4*E4))</f>
        <v/>
      </c>
      <c r="H4" t="str">
        <f t="shared" ref="H3:H21" si="3">IF(I4=TRUE,A4,"")</f>
        <v/>
      </c>
      <c r="I4" t="b">
        <v>0</v>
      </c>
      <c r="J4" t="s">
        <v>4</v>
      </c>
      <c r="K4">
        <v>300</v>
      </c>
      <c r="L4" t="s">
        <v>5</v>
      </c>
      <c r="M4">
        <v>900</v>
      </c>
    </row>
    <row r="5" spans="1:13" ht="15" customHeight="1">
      <c r="A5" s="2">
        <v>3</v>
      </c>
      <c r="B5" s="1" t="str">
        <f t="shared" si="0"/>
        <v>棚</v>
      </c>
      <c r="C5" s="1" t="str">
        <f t="shared" si="1"/>
        <v>棚350×900</v>
      </c>
      <c r="D5" s="10">
        <v>4000</v>
      </c>
      <c r="E5" s="1"/>
      <c r="F5" s="1"/>
      <c r="G5" s="10" t="str">
        <f t="shared" si="2"/>
        <v/>
      </c>
      <c r="H5" t="str">
        <f t="shared" si="3"/>
        <v/>
      </c>
      <c r="I5" t="b">
        <v>0</v>
      </c>
      <c r="J5" t="s">
        <v>4</v>
      </c>
      <c r="K5">
        <v>350</v>
      </c>
      <c r="L5" t="s">
        <v>5</v>
      </c>
      <c r="M5">
        <v>900</v>
      </c>
    </row>
    <row r="6" spans="1:13" ht="15" customHeight="1">
      <c r="A6" s="2">
        <v>4</v>
      </c>
      <c r="B6" s="1" t="str">
        <f t="shared" si="0"/>
        <v>棚</v>
      </c>
      <c r="C6" s="1" t="str">
        <f t="shared" si="1"/>
        <v>棚400×900</v>
      </c>
      <c r="D6" s="10">
        <v>4500</v>
      </c>
      <c r="E6" s="1"/>
      <c r="F6" s="1"/>
      <c r="G6" s="10" t="str">
        <f t="shared" si="2"/>
        <v/>
      </c>
      <c r="H6" t="str">
        <f t="shared" si="3"/>
        <v/>
      </c>
      <c r="I6" t="b">
        <v>0</v>
      </c>
      <c r="J6" t="s">
        <v>4</v>
      </c>
      <c r="K6">
        <v>400</v>
      </c>
      <c r="L6" t="s">
        <v>5</v>
      </c>
      <c r="M6">
        <v>900</v>
      </c>
    </row>
    <row r="7" spans="1:13" ht="15" customHeight="1">
      <c r="A7" s="2">
        <v>5</v>
      </c>
      <c r="B7" s="1" t="str">
        <f t="shared" si="0"/>
        <v>棚</v>
      </c>
      <c r="C7" s="1" t="str">
        <f t="shared" si="1"/>
        <v>棚250×750</v>
      </c>
      <c r="D7" s="10">
        <v>2500</v>
      </c>
      <c r="E7" s="1"/>
      <c r="F7" s="1"/>
      <c r="G7" s="10" t="str">
        <f t="shared" si="2"/>
        <v/>
      </c>
      <c r="H7" t="str">
        <f t="shared" si="3"/>
        <v/>
      </c>
      <c r="I7" t="b">
        <v>0</v>
      </c>
      <c r="J7" t="s">
        <v>4</v>
      </c>
      <c r="K7">
        <v>250</v>
      </c>
      <c r="L7" t="s">
        <v>5</v>
      </c>
      <c r="M7">
        <v>750</v>
      </c>
    </row>
    <row r="8" spans="1:13" ht="15" customHeight="1">
      <c r="A8" s="2">
        <v>6</v>
      </c>
      <c r="B8" s="1" t="str">
        <f t="shared" si="0"/>
        <v>棚</v>
      </c>
      <c r="C8" s="1" t="str">
        <f t="shared" si="1"/>
        <v>棚300×750</v>
      </c>
      <c r="D8" s="10">
        <v>3000</v>
      </c>
      <c r="E8" s="1"/>
      <c r="F8" s="1"/>
      <c r="G8" s="10" t="str">
        <f t="shared" si="2"/>
        <v/>
      </c>
      <c r="H8" t="str">
        <f t="shared" si="3"/>
        <v/>
      </c>
      <c r="I8" t="b">
        <v>0</v>
      </c>
      <c r="J8" t="s">
        <v>4</v>
      </c>
      <c r="K8">
        <v>300</v>
      </c>
      <c r="L8" t="s">
        <v>5</v>
      </c>
      <c r="M8">
        <v>750</v>
      </c>
    </row>
    <row r="9" spans="1:13" ht="15" customHeight="1">
      <c r="A9" s="2">
        <v>7</v>
      </c>
      <c r="B9" s="1" t="str">
        <f t="shared" si="0"/>
        <v>棚</v>
      </c>
      <c r="C9" s="1" t="str">
        <f t="shared" si="1"/>
        <v>棚350×750</v>
      </c>
      <c r="D9" s="10">
        <v>3500</v>
      </c>
      <c r="E9" s="1"/>
      <c r="F9" s="1"/>
      <c r="G9" s="10" t="str">
        <f t="shared" si="2"/>
        <v/>
      </c>
      <c r="H9" t="str">
        <f t="shared" si="3"/>
        <v/>
      </c>
      <c r="I9" t="b">
        <v>0</v>
      </c>
      <c r="J9" t="s">
        <v>4</v>
      </c>
      <c r="K9">
        <v>350</v>
      </c>
      <c r="L9" t="s">
        <v>5</v>
      </c>
      <c r="M9">
        <v>750</v>
      </c>
    </row>
    <row r="10" spans="1:13" ht="15" customHeight="1">
      <c r="A10" s="2">
        <v>8</v>
      </c>
      <c r="B10" s="1" t="str">
        <f t="shared" si="0"/>
        <v>棚</v>
      </c>
      <c r="C10" s="1" t="str">
        <f t="shared" si="1"/>
        <v>棚400×750</v>
      </c>
      <c r="D10" s="10">
        <v>4000</v>
      </c>
      <c r="E10" s="1"/>
      <c r="F10" s="1"/>
      <c r="G10" s="10" t="str">
        <f t="shared" si="2"/>
        <v/>
      </c>
      <c r="H10" t="str">
        <f t="shared" si="3"/>
        <v/>
      </c>
      <c r="I10" t="b">
        <v>0</v>
      </c>
      <c r="J10" t="s">
        <v>4</v>
      </c>
      <c r="K10">
        <v>400</v>
      </c>
      <c r="L10" t="s">
        <v>5</v>
      </c>
      <c r="M10">
        <v>750</v>
      </c>
    </row>
    <row r="11" spans="1:13" ht="15" customHeight="1">
      <c r="A11" s="2">
        <v>9</v>
      </c>
      <c r="B11" s="1" t="str">
        <f t="shared" si="0"/>
        <v>棚</v>
      </c>
      <c r="C11" s="1" t="str">
        <f t="shared" si="1"/>
        <v>棚250×1200</v>
      </c>
      <c r="D11" s="10">
        <v>3500</v>
      </c>
      <c r="E11" s="1"/>
      <c r="F11" s="1"/>
      <c r="G11" s="10" t="str">
        <f t="shared" si="2"/>
        <v/>
      </c>
      <c r="H11" t="str">
        <f t="shared" si="3"/>
        <v/>
      </c>
      <c r="I11" t="b">
        <v>0</v>
      </c>
      <c r="J11" t="s">
        <v>4</v>
      </c>
      <c r="K11">
        <v>250</v>
      </c>
      <c r="L11" t="s">
        <v>5</v>
      </c>
      <c r="M11">
        <v>1200</v>
      </c>
    </row>
    <row r="12" spans="1:13" ht="15" customHeight="1">
      <c r="A12" s="2">
        <v>10</v>
      </c>
      <c r="B12" s="1" t="str">
        <f t="shared" si="0"/>
        <v>棚</v>
      </c>
      <c r="C12" s="1" t="str">
        <f t="shared" si="1"/>
        <v>棚300×1200</v>
      </c>
      <c r="D12" s="10">
        <v>4000</v>
      </c>
      <c r="E12" s="1"/>
      <c r="F12" s="1"/>
      <c r="G12" s="10" t="str">
        <f t="shared" si="2"/>
        <v/>
      </c>
      <c r="H12" t="str">
        <f t="shared" si="3"/>
        <v/>
      </c>
      <c r="I12" t="b">
        <v>0</v>
      </c>
      <c r="J12" t="s">
        <v>4</v>
      </c>
      <c r="K12">
        <v>300</v>
      </c>
      <c r="L12" t="s">
        <v>5</v>
      </c>
      <c r="M12">
        <v>1200</v>
      </c>
    </row>
    <row r="13" spans="1:13" ht="15" customHeight="1">
      <c r="A13" s="2">
        <v>11</v>
      </c>
      <c r="B13" s="1" t="str">
        <f t="shared" si="0"/>
        <v>棚</v>
      </c>
      <c r="C13" s="1" t="str">
        <f t="shared" si="1"/>
        <v>棚350×1200</v>
      </c>
      <c r="D13" s="10">
        <v>4500</v>
      </c>
      <c r="E13" s="1"/>
      <c r="F13" s="1"/>
      <c r="G13" s="10" t="str">
        <f t="shared" si="2"/>
        <v/>
      </c>
      <c r="H13" t="str">
        <f t="shared" si="3"/>
        <v/>
      </c>
      <c r="I13" t="b">
        <v>0</v>
      </c>
      <c r="J13" t="s">
        <v>4</v>
      </c>
      <c r="K13">
        <v>350</v>
      </c>
      <c r="L13" t="s">
        <v>5</v>
      </c>
      <c r="M13">
        <v>1200</v>
      </c>
    </row>
    <row r="14" spans="1:13" ht="15" customHeight="1">
      <c r="A14" s="2">
        <v>12</v>
      </c>
      <c r="B14" s="1" t="str">
        <f t="shared" si="0"/>
        <v>棚</v>
      </c>
      <c r="C14" s="1" t="str">
        <f t="shared" si="1"/>
        <v>棚400×1200</v>
      </c>
      <c r="D14" s="10">
        <v>5000</v>
      </c>
      <c r="E14" s="1"/>
      <c r="F14" s="1"/>
      <c r="G14" s="10" t="str">
        <f t="shared" si="2"/>
        <v/>
      </c>
      <c r="H14" t="str">
        <f t="shared" si="3"/>
        <v/>
      </c>
      <c r="I14" t="b">
        <v>0</v>
      </c>
      <c r="J14" t="s">
        <v>4</v>
      </c>
      <c r="K14">
        <v>400</v>
      </c>
      <c r="L14" t="s">
        <v>5</v>
      </c>
      <c r="M14">
        <v>1200</v>
      </c>
    </row>
    <row r="15" spans="1:13" ht="15" customHeight="1">
      <c r="A15" s="2">
        <v>13</v>
      </c>
      <c r="B15" s="1" t="str">
        <f>LEFT(J15,3)</f>
        <v>フック</v>
      </c>
      <c r="C15" s="1" t="str">
        <f>J15&amp;K15&amp;L15&amp;M15</f>
        <v>フックバー900</v>
      </c>
      <c r="D15" s="10">
        <v>2000</v>
      </c>
      <c r="E15" s="1"/>
      <c r="F15" s="1"/>
      <c r="G15" s="10" t="str">
        <f t="shared" si="2"/>
        <v/>
      </c>
      <c r="H15" t="str">
        <f t="shared" si="3"/>
        <v/>
      </c>
      <c r="I15" t="b">
        <v>0</v>
      </c>
      <c r="J15" t="s">
        <v>6</v>
      </c>
      <c r="M15">
        <v>900</v>
      </c>
    </row>
    <row r="16" spans="1:13" ht="15" customHeight="1">
      <c r="A16" s="2">
        <v>14</v>
      </c>
      <c r="B16" s="1" t="str">
        <f>LEFT(J16,3)</f>
        <v>フック</v>
      </c>
      <c r="C16" s="1" t="str">
        <f>J16&amp;K16&amp;L16&amp;M16</f>
        <v>フックバー750</v>
      </c>
      <c r="D16" s="10">
        <v>1500</v>
      </c>
      <c r="E16" s="1"/>
      <c r="F16" s="1"/>
      <c r="G16" s="10" t="str">
        <f t="shared" si="2"/>
        <v/>
      </c>
      <c r="H16" t="str">
        <f t="shared" si="3"/>
        <v/>
      </c>
      <c r="I16" t="b">
        <v>0</v>
      </c>
      <c r="J16" t="s">
        <v>6</v>
      </c>
      <c r="M16">
        <v>750</v>
      </c>
    </row>
    <row r="17" spans="1:13" ht="15" customHeight="1">
      <c r="A17" s="2">
        <v>15</v>
      </c>
      <c r="B17" s="1" t="str">
        <f>LEFT(J17,3)</f>
        <v>フック</v>
      </c>
      <c r="C17" s="1" t="str">
        <f>J17&amp;K17&amp;L17&amp;M17</f>
        <v>フックバー1200</v>
      </c>
      <c r="D17" s="10">
        <v>2500</v>
      </c>
      <c r="E17" s="1"/>
      <c r="F17" s="1"/>
      <c r="G17" s="10" t="str">
        <f t="shared" si="2"/>
        <v/>
      </c>
      <c r="H17" t="str">
        <f t="shared" si="3"/>
        <v/>
      </c>
      <c r="I17" t="b">
        <v>0</v>
      </c>
      <c r="J17" t="s">
        <v>6</v>
      </c>
      <c r="M17">
        <v>1200</v>
      </c>
    </row>
    <row r="18" spans="1:13" ht="15" customHeight="1">
      <c r="A18" s="2">
        <v>16</v>
      </c>
      <c r="B18" s="1" t="str">
        <f>LEFT(J18,3)</f>
        <v>フック</v>
      </c>
      <c r="C18" s="1" t="str">
        <f>J18&amp;K18&amp;L18&amp;M18</f>
        <v>フック20個</v>
      </c>
      <c r="D18" s="10">
        <v>500</v>
      </c>
      <c r="E18" s="1"/>
      <c r="F18" s="1"/>
      <c r="G18" s="10" t="str">
        <f t="shared" si="2"/>
        <v/>
      </c>
      <c r="H18" t="str">
        <f t="shared" si="3"/>
        <v/>
      </c>
      <c r="I18" t="b">
        <v>0</v>
      </c>
      <c r="J18" t="s">
        <v>7</v>
      </c>
      <c r="M18" t="s">
        <v>8</v>
      </c>
    </row>
    <row r="19" spans="1:13" ht="15" customHeight="1">
      <c r="A19" s="2">
        <v>17</v>
      </c>
      <c r="B19" s="1" t="str">
        <f t="shared" si="0"/>
        <v>ガラス</v>
      </c>
      <c r="C19" s="1" t="str">
        <f t="shared" ref="C19:C21" si="4">J19&amp;K19&amp;L19&amp;M19</f>
        <v>ガラス250×900</v>
      </c>
      <c r="D19" s="10">
        <v>3500</v>
      </c>
      <c r="E19" s="1"/>
      <c r="F19" s="1"/>
      <c r="G19" s="10" t="str">
        <f t="shared" si="2"/>
        <v/>
      </c>
      <c r="H19" t="str">
        <f t="shared" si="3"/>
        <v/>
      </c>
      <c r="I19" t="b">
        <v>0</v>
      </c>
      <c r="J19" t="s">
        <v>3</v>
      </c>
      <c r="K19">
        <v>250</v>
      </c>
      <c r="L19" t="s">
        <v>5</v>
      </c>
      <c r="M19">
        <v>900</v>
      </c>
    </row>
    <row r="20" spans="1:13" ht="15" customHeight="1">
      <c r="A20" s="2">
        <v>18</v>
      </c>
      <c r="B20" s="1" t="str">
        <f t="shared" si="0"/>
        <v>ガラス</v>
      </c>
      <c r="C20" s="1" t="str">
        <f t="shared" si="4"/>
        <v>ガラス300×900</v>
      </c>
      <c r="D20" s="10">
        <v>4000</v>
      </c>
      <c r="E20" s="1"/>
      <c r="F20" s="1"/>
      <c r="G20" s="10" t="str">
        <f t="shared" si="2"/>
        <v/>
      </c>
      <c r="H20" t="str">
        <f t="shared" si="3"/>
        <v/>
      </c>
      <c r="I20" t="b">
        <v>0</v>
      </c>
      <c r="J20" t="s">
        <v>3</v>
      </c>
      <c r="K20">
        <v>300</v>
      </c>
      <c r="L20" t="s">
        <v>5</v>
      </c>
      <c r="M20">
        <v>900</v>
      </c>
    </row>
    <row r="21" spans="1:13" ht="15" customHeight="1">
      <c r="A21" s="2">
        <v>19</v>
      </c>
      <c r="B21" s="1" t="str">
        <f t="shared" si="0"/>
        <v>ガラス</v>
      </c>
      <c r="C21" s="1" t="str">
        <f t="shared" si="4"/>
        <v>ガラス350×900</v>
      </c>
      <c r="D21" s="10">
        <v>4500</v>
      </c>
      <c r="E21" s="1"/>
      <c r="F21" s="1"/>
      <c r="G21" s="10" t="str">
        <f t="shared" si="2"/>
        <v/>
      </c>
      <c r="H21" t="str">
        <f t="shared" si="3"/>
        <v/>
      </c>
      <c r="I21" t="b">
        <v>0</v>
      </c>
      <c r="J21" t="s">
        <v>3</v>
      </c>
      <c r="K21">
        <v>350</v>
      </c>
      <c r="L21" t="s">
        <v>5</v>
      </c>
      <c r="M21">
        <v>900</v>
      </c>
    </row>
    <row r="22" spans="1:13" ht="15" customHeight="1">
      <c r="A22" s="26" t="s">
        <v>27</v>
      </c>
      <c r="B22" s="27"/>
      <c r="C22" s="27"/>
      <c r="D22" s="28"/>
      <c r="E22" s="1">
        <f>SUM(E3:E21)</f>
        <v>0</v>
      </c>
      <c r="F22" s="11">
        <f>SUM(G3:G21)</f>
        <v>0</v>
      </c>
      <c r="G22" s="11"/>
    </row>
    <row r="23" spans="1:13" ht="15" customHeight="1"/>
    <row r="24" spans="1:13" ht="15" customHeight="1"/>
    <row r="25" spans="1:13" ht="15" customHeight="1"/>
    <row r="26" spans="1:13" ht="15" customHeight="1"/>
    <row r="27" spans="1:13" ht="15" customHeight="1"/>
  </sheetData>
  <mergeCells count="3">
    <mergeCell ref="F22:G22"/>
    <mergeCell ref="A1:G1"/>
    <mergeCell ref="A22:D2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</xdr:row>
                    <xdr:rowOff>196850</xdr:rowOff>
                  </from>
                  <to>
                    <xdr:col>5</xdr:col>
                    <xdr:colOff>387350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2</xdr:row>
                    <xdr:rowOff>158750</xdr:rowOff>
                  </from>
                  <to>
                    <xdr:col>5</xdr:col>
                    <xdr:colOff>387350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3</xdr:row>
                    <xdr:rowOff>158750</xdr:rowOff>
                  </from>
                  <to>
                    <xdr:col>5</xdr:col>
                    <xdr:colOff>387350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158750</xdr:rowOff>
                  </from>
                  <to>
                    <xdr:col>5</xdr:col>
                    <xdr:colOff>387350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158750</xdr:rowOff>
                  </from>
                  <to>
                    <xdr:col>5</xdr:col>
                    <xdr:colOff>387350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158750</xdr:rowOff>
                  </from>
                  <to>
                    <xdr:col>5</xdr:col>
                    <xdr:colOff>387350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158750</xdr:rowOff>
                  </from>
                  <to>
                    <xdr:col>5</xdr:col>
                    <xdr:colOff>387350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158750</xdr:rowOff>
                  </from>
                  <to>
                    <xdr:col>5</xdr:col>
                    <xdr:colOff>387350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158750</xdr:rowOff>
                  </from>
                  <to>
                    <xdr:col>5</xdr:col>
                    <xdr:colOff>387350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158750</xdr:rowOff>
                  </from>
                  <to>
                    <xdr:col>5</xdr:col>
                    <xdr:colOff>387350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158750</xdr:rowOff>
                  </from>
                  <to>
                    <xdr:col>5</xdr:col>
                    <xdr:colOff>387350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158750</xdr:rowOff>
                  </from>
                  <to>
                    <xdr:col>5</xdr:col>
                    <xdr:colOff>393700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158750</xdr:rowOff>
                  </from>
                  <to>
                    <xdr:col>5</xdr:col>
                    <xdr:colOff>393700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158750</xdr:rowOff>
                  </from>
                  <to>
                    <xdr:col>5</xdr:col>
                    <xdr:colOff>393700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158750</xdr:rowOff>
                  </from>
                  <to>
                    <xdr:col>5</xdr:col>
                    <xdr:colOff>393700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158750</xdr:rowOff>
                  </from>
                  <to>
                    <xdr:col>5</xdr:col>
                    <xdr:colOff>393700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31750</xdr:colOff>
                    <xdr:row>3</xdr:row>
                    <xdr:rowOff>158750</xdr:rowOff>
                  </from>
                  <to>
                    <xdr:col>5</xdr:col>
                    <xdr:colOff>387350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158750</xdr:rowOff>
                  </from>
                  <to>
                    <xdr:col>5</xdr:col>
                    <xdr:colOff>387350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158750</xdr:rowOff>
                  </from>
                  <to>
                    <xdr:col>5</xdr:col>
                    <xdr:colOff>387350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158750</xdr:rowOff>
                  </from>
                  <to>
                    <xdr:col>5</xdr:col>
                    <xdr:colOff>387350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158750</xdr:rowOff>
                  </from>
                  <to>
                    <xdr:col>5</xdr:col>
                    <xdr:colOff>387350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158750</xdr:rowOff>
                  </from>
                  <to>
                    <xdr:col>5</xdr:col>
                    <xdr:colOff>387350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158750</xdr:rowOff>
                  </from>
                  <to>
                    <xdr:col>5</xdr:col>
                    <xdr:colOff>387350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158750</xdr:rowOff>
                  </from>
                  <to>
                    <xdr:col>5</xdr:col>
                    <xdr:colOff>387350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158750</xdr:rowOff>
                  </from>
                  <to>
                    <xdr:col>5</xdr:col>
                    <xdr:colOff>387350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158750</xdr:rowOff>
                  </from>
                  <to>
                    <xdr:col>5</xdr:col>
                    <xdr:colOff>393700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158750</xdr:rowOff>
                  </from>
                  <to>
                    <xdr:col>5</xdr:col>
                    <xdr:colOff>393700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158750</xdr:rowOff>
                  </from>
                  <to>
                    <xdr:col>5</xdr:col>
                    <xdr:colOff>393700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158750</xdr:rowOff>
                  </from>
                  <to>
                    <xdr:col>5</xdr:col>
                    <xdr:colOff>393700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158750</xdr:rowOff>
                  </from>
                  <to>
                    <xdr:col>5</xdr:col>
                    <xdr:colOff>393700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158750</xdr:rowOff>
                  </from>
                  <to>
                    <xdr:col>5</xdr:col>
                    <xdr:colOff>393700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158750</xdr:rowOff>
                  </from>
                  <to>
                    <xdr:col>5</xdr:col>
                    <xdr:colOff>393700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158750</xdr:rowOff>
                  </from>
                  <to>
                    <xdr:col>5</xdr:col>
                    <xdr:colOff>387350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158750</xdr:rowOff>
                  </from>
                  <to>
                    <xdr:col>5</xdr:col>
                    <xdr:colOff>387350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158750</xdr:rowOff>
                  </from>
                  <to>
                    <xdr:col>5</xdr:col>
                    <xdr:colOff>387350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158750</xdr:rowOff>
                  </from>
                  <to>
                    <xdr:col>5</xdr:col>
                    <xdr:colOff>387350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6599-86AB-4BCF-8A8F-CB105B6B6E27}">
  <dimension ref="A1:H30"/>
  <sheetViews>
    <sheetView showGridLines="0" view="pageBreakPreview" zoomScale="120" zoomScaleNormal="100" zoomScaleSheetLayoutView="120" workbookViewId="0">
      <selection sqref="A1:H2"/>
    </sheetView>
  </sheetViews>
  <sheetFormatPr defaultRowHeight="18"/>
  <cols>
    <col min="1" max="8" width="8.58203125" customWidth="1"/>
  </cols>
  <sheetData>
    <row r="1" spans="1:8" ht="18" customHeight="1">
      <c r="A1" s="13" t="s">
        <v>26</v>
      </c>
      <c r="B1" s="13"/>
      <c r="C1" s="13"/>
      <c r="D1" s="13"/>
      <c r="E1" s="13"/>
      <c r="F1" s="13"/>
      <c r="G1" s="13"/>
      <c r="H1" s="13"/>
    </row>
    <row r="2" spans="1:8" ht="18" customHeight="1">
      <c r="A2" s="13"/>
      <c r="B2" s="13"/>
      <c r="C2" s="13"/>
      <c r="D2" s="13"/>
      <c r="E2" s="13"/>
      <c r="F2" s="13"/>
      <c r="G2" s="13"/>
      <c r="H2" s="13"/>
    </row>
    <row r="3" spans="1:8" ht="18" customHeight="1">
      <c r="A3" s="21" t="s">
        <v>14</v>
      </c>
      <c r="B3" s="21"/>
      <c r="C3" s="21"/>
      <c r="D3" s="4"/>
      <c r="E3" s="4"/>
      <c r="F3" s="23" t="s">
        <v>18</v>
      </c>
      <c r="G3" s="23"/>
      <c r="H3" s="4"/>
    </row>
    <row r="4" spans="1:8" ht="18" customHeight="1">
      <c r="A4" s="22" t="s">
        <v>15</v>
      </c>
      <c r="B4" s="22"/>
      <c r="C4" s="22"/>
      <c r="D4" s="3"/>
      <c r="E4" s="3"/>
      <c r="F4" s="24" t="s">
        <v>16</v>
      </c>
      <c r="G4" s="24"/>
      <c r="H4" s="3"/>
    </row>
    <row r="5" spans="1:8" ht="18" customHeight="1">
      <c r="D5" s="3"/>
      <c r="E5" s="3"/>
      <c r="F5" s="25" t="s">
        <v>19</v>
      </c>
      <c r="G5" s="24"/>
      <c r="H5" s="3"/>
    </row>
    <row r="6" spans="1:8" ht="18" customHeight="1" thickBot="1">
      <c r="A6" s="19" t="s">
        <v>25</v>
      </c>
      <c r="B6" s="19"/>
      <c r="C6" s="20" t="str">
        <f>IF(G30="","",G30)</f>
        <v/>
      </c>
      <c r="D6" s="20"/>
      <c r="E6" s="3"/>
      <c r="F6" s="5" t="s">
        <v>17</v>
      </c>
      <c r="G6" s="6"/>
      <c r="H6" s="3"/>
    </row>
    <row r="7" spans="1:8" ht="18.5" thickTop="1">
      <c r="F7" s="7" t="s">
        <v>20</v>
      </c>
      <c r="G7" s="6"/>
    </row>
    <row r="8" spans="1:8">
      <c r="B8" s="9" t="str">
        <f>資材購入表!A2</f>
        <v>商品コード</v>
      </c>
      <c r="C8" s="18" t="str">
        <f>資材購入表!C2</f>
        <v>品目</v>
      </c>
      <c r="D8" s="18"/>
      <c r="E8" s="9" t="str">
        <f>資材購入表!D2</f>
        <v>価格</v>
      </c>
      <c r="F8" s="9" t="str">
        <f>資材購入表!E2</f>
        <v>数量</v>
      </c>
      <c r="G8" s="9" t="str">
        <f>資材購入表!G2</f>
        <v>商品計</v>
      </c>
    </row>
    <row r="9" spans="1:8" ht="15" customHeight="1">
      <c r="B9" s="8" t="str">
        <f>IFERROR(VLOOKUP(SMALL(資材購入表!$H$3:$H$18,資材購入表!$A3),資材購入表!$A$3:$H$18,1,FALSE),"")</f>
        <v/>
      </c>
      <c r="C9" s="14" t="str">
        <f>IFERROR(VLOOKUP(SMALL(資材購入表!$H$3:$H$18,資材購入表!$A3),資材購入表!$A$3:$H$18,3,FALSE),"")</f>
        <v/>
      </c>
      <c r="D9" s="14"/>
      <c r="E9" s="9" t="str">
        <f>IFERROR(VLOOKUP(SMALL(資材購入表!$H$3:$H$18,資材購入表!$A3),資材購入表!$A$3:$H$18,4,FALSE),"")</f>
        <v/>
      </c>
      <c r="F9" s="9" t="str">
        <f>IF(資材購入表!E3="","",IFERROR(VLOOKUP(SMALL(資材購入表!$H$3:$H$18,資材購入表!$A3),資材購入表!$A$3:$H$18,5,FALSE),""))</f>
        <v/>
      </c>
      <c r="G9" s="9" t="str">
        <f>IFERROR(VLOOKUP(SMALL(資材購入表!$H$3:$H$18,資材購入表!$A3),資材購入表!$A$3:$H$18,7,FALSE),"")</f>
        <v/>
      </c>
    </row>
    <row r="10" spans="1:8" ht="15" customHeight="1">
      <c r="B10" s="8" t="str">
        <f>IFERROR(VLOOKUP(SMALL(資材購入表!$H$3:$H$18,資材購入表!$A4),資材購入表!$A$3:$H$18,1,FALSE),"")</f>
        <v/>
      </c>
      <c r="C10" s="14" t="str">
        <f>IFERROR(VLOOKUP(SMALL(資材購入表!$H$3:$H$18,資材購入表!$A4),資材購入表!$A$3:$H$18,3,FALSE),"")</f>
        <v/>
      </c>
      <c r="D10" s="14"/>
      <c r="E10" s="9" t="str">
        <f>IFERROR(VLOOKUP(SMALL(資材購入表!$H$3:$H$18,資材購入表!$A4),資材購入表!$A$3:$H$18,4,FALSE),"")</f>
        <v/>
      </c>
      <c r="F10" s="9" t="str">
        <f>IF(資材購入表!E4="","",IFERROR(VLOOKUP(SMALL(資材購入表!$H$3:$H$18,資材購入表!$A4),資材購入表!$A$3:$H$18,5,FALSE),""))</f>
        <v/>
      </c>
      <c r="G10" s="9" t="str">
        <f>IFERROR(VLOOKUP(SMALL(資材購入表!$H$3:$H$18,資材購入表!$A4),資材購入表!$A$3:$H$18,7,FALSE),"")</f>
        <v/>
      </c>
    </row>
    <row r="11" spans="1:8" ht="15" customHeight="1">
      <c r="B11" s="8" t="str">
        <f>IFERROR(VLOOKUP(SMALL(資材購入表!$H$3:$H$18,資材購入表!$A5),資材購入表!$A$3:$H$18,1,FALSE),"")</f>
        <v/>
      </c>
      <c r="C11" s="14" t="str">
        <f>IFERROR(VLOOKUP(SMALL(資材購入表!$H$3:$H$18,資材購入表!$A5),資材購入表!$A$3:$H$18,3,FALSE),"")</f>
        <v/>
      </c>
      <c r="D11" s="14"/>
      <c r="E11" s="9" t="str">
        <f>IFERROR(VLOOKUP(SMALL(資材購入表!$H$3:$H$18,資材購入表!$A5),資材購入表!$A$3:$H$18,4,FALSE),"")</f>
        <v/>
      </c>
      <c r="F11" s="9" t="str">
        <f>IF(資材購入表!E5="","",IFERROR(VLOOKUP(SMALL(資材購入表!$H$3:$H$18,資材購入表!$A5),資材購入表!$A$3:$H$18,5,FALSE),""))</f>
        <v/>
      </c>
      <c r="G11" s="9" t="str">
        <f>IFERROR(VLOOKUP(SMALL(資材購入表!$H$3:$H$18,資材購入表!$A5),資材購入表!$A$3:$H$18,7,FALSE),"")</f>
        <v/>
      </c>
    </row>
    <row r="12" spans="1:8" ht="15" customHeight="1">
      <c r="B12" s="8" t="str">
        <f>IFERROR(VLOOKUP(SMALL(資材購入表!$H$3:$H$18,資材購入表!$A6),資材購入表!$A$3:$H$18,1,FALSE),"")</f>
        <v/>
      </c>
      <c r="C12" s="14" t="str">
        <f>IFERROR(VLOOKUP(SMALL(資材購入表!$H$3:$H$18,資材購入表!$A6),資材購入表!$A$3:$H$18,3,FALSE),"")</f>
        <v/>
      </c>
      <c r="D12" s="14"/>
      <c r="E12" s="9" t="str">
        <f>IFERROR(VLOOKUP(SMALL(資材購入表!$H$3:$H$18,資材購入表!$A6),資材購入表!$A$3:$H$18,4,FALSE),"")</f>
        <v/>
      </c>
      <c r="F12" s="9" t="str">
        <f>IF(資材購入表!E6="","",IFERROR(VLOOKUP(SMALL(資材購入表!$H$3:$H$18,資材購入表!$A6),資材購入表!$A$3:$H$18,5,FALSE),""))</f>
        <v/>
      </c>
      <c r="G12" s="9" t="str">
        <f>IFERROR(VLOOKUP(SMALL(資材購入表!$H$3:$H$18,資材購入表!$A6),資材購入表!$A$3:$H$18,7,FALSE),"")</f>
        <v/>
      </c>
    </row>
    <row r="13" spans="1:8" ht="15" customHeight="1">
      <c r="B13" s="8" t="str">
        <f>IFERROR(VLOOKUP(SMALL(資材購入表!$H$3:$H$18,資材購入表!$A7),資材購入表!$A$3:$H$18,1,FALSE),"")</f>
        <v/>
      </c>
      <c r="C13" s="14" t="str">
        <f>IFERROR(VLOOKUP(SMALL(資材購入表!$H$3:$H$18,資材購入表!$A7),資材購入表!$A$3:$H$18,3,FALSE),"")</f>
        <v/>
      </c>
      <c r="D13" s="14"/>
      <c r="E13" s="9" t="str">
        <f>IFERROR(VLOOKUP(SMALL(資材購入表!$H$3:$H$18,資材購入表!$A7),資材購入表!$A$3:$H$18,4,FALSE),"")</f>
        <v/>
      </c>
      <c r="F13" s="9" t="str">
        <f>IF(資材購入表!E7="","",IFERROR(VLOOKUP(SMALL(資材購入表!$H$3:$H$18,資材購入表!$A7),資材購入表!$A$3:$H$18,5,FALSE),""))</f>
        <v/>
      </c>
      <c r="G13" s="9" t="str">
        <f>IFERROR(VLOOKUP(SMALL(資材購入表!$H$3:$H$18,資材購入表!$A7),資材購入表!$A$3:$H$18,7,FALSE),"")</f>
        <v/>
      </c>
    </row>
    <row r="14" spans="1:8" ht="15" customHeight="1">
      <c r="B14" s="8" t="str">
        <f>IFERROR(VLOOKUP(SMALL(資材購入表!$H$3:$H$18,資材購入表!$A8),資材購入表!$A$3:$H$18,1,FALSE),"")</f>
        <v/>
      </c>
      <c r="C14" s="14" t="str">
        <f>IFERROR(VLOOKUP(SMALL(資材購入表!$H$3:$H$18,資材購入表!$A8),資材購入表!$A$3:$H$18,3,FALSE),"")</f>
        <v/>
      </c>
      <c r="D14" s="14"/>
      <c r="E14" s="9" t="str">
        <f>IFERROR(VLOOKUP(SMALL(資材購入表!$H$3:$H$18,資材購入表!$A8),資材購入表!$A$3:$H$18,4,FALSE),"")</f>
        <v/>
      </c>
      <c r="F14" s="9" t="str">
        <f>IF(資材購入表!E8="","",IFERROR(VLOOKUP(SMALL(資材購入表!$H$3:$H$18,資材購入表!$A8),資材購入表!$A$3:$H$18,5,FALSE),""))</f>
        <v/>
      </c>
      <c r="G14" s="9" t="str">
        <f>IFERROR(VLOOKUP(SMALL(資材購入表!$H$3:$H$18,資材購入表!$A8),資材購入表!$A$3:$H$18,7,FALSE),"")</f>
        <v/>
      </c>
    </row>
    <row r="15" spans="1:8" ht="15" customHeight="1">
      <c r="B15" s="8" t="str">
        <f>IFERROR(VLOOKUP(SMALL(資材購入表!$H$3:$H$18,資材購入表!$A9),資材購入表!$A$3:$H$18,1,FALSE),"")</f>
        <v/>
      </c>
      <c r="C15" s="14" t="str">
        <f>IFERROR(VLOOKUP(SMALL(資材購入表!$H$3:$H$18,資材購入表!$A9),資材購入表!$A$3:$H$18,3,FALSE),"")</f>
        <v/>
      </c>
      <c r="D15" s="14"/>
      <c r="E15" s="9" t="str">
        <f>IFERROR(VLOOKUP(SMALL(資材購入表!$H$3:$H$18,資材購入表!$A9),資材購入表!$A$3:$H$18,4,FALSE),"")</f>
        <v/>
      </c>
      <c r="F15" s="9" t="str">
        <f>IF(資材購入表!E9="","",IFERROR(VLOOKUP(SMALL(資材購入表!$H$3:$H$18,資材購入表!$A9),資材購入表!$A$3:$H$18,5,FALSE),""))</f>
        <v/>
      </c>
      <c r="G15" s="9" t="str">
        <f>IFERROR(VLOOKUP(SMALL(資材購入表!$H$3:$H$18,資材購入表!$A9),資材購入表!$A$3:$H$18,7,FALSE),"")</f>
        <v/>
      </c>
    </row>
    <row r="16" spans="1:8" ht="15" customHeight="1">
      <c r="B16" s="8" t="str">
        <f>IFERROR(VLOOKUP(SMALL(資材購入表!$H$3:$H$18,資材購入表!$A10),資材購入表!$A$3:$H$18,1,FALSE),"")</f>
        <v/>
      </c>
      <c r="C16" s="14" t="str">
        <f>IFERROR(VLOOKUP(SMALL(資材購入表!$H$3:$H$18,資材購入表!$A10),資材購入表!$A$3:$H$18,3,FALSE),"")</f>
        <v/>
      </c>
      <c r="D16" s="14"/>
      <c r="E16" s="9" t="str">
        <f>IFERROR(VLOOKUP(SMALL(資材購入表!$H$3:$H$18,資材購入表!$A10),資材購入表!$A$3:$H$18,4,FALSE),"")</f>
        <v/>
      </c>
      <c r="F16" s="9" t="str">
        <f>IF(資材購入表!E10="","",IFERROR(VLOOKUP(SMALL(資材購入表!$H$3:$H$18,資材購入表!$A10),資材購入表!$A$3:$H$18,5,FALSE),""))</f>
        <v/>
      </c>
      <c r="G16" s="9" t="str">
        <f>IFERROR(VLOOKUP(SMALL(資材購入表!$H$3:$H$18,資材購入表!$A10),資材購入表!$A$3:$H$18,7,FALSE),"")</f>
        <v/>
      </c>
    </row>
    <row r="17" spans="2:7" ht="15" customHeight="1">
      <c r="B17" s="8" t="str">
        <f>IFERROR(VLOOKUP(SMALL(資材購入表!$H$3:$H$18,資材購入表!$A11),資材購入表!$A$3:$H$18,1,FALSE),"")</f>
        <v/>
      </c>
      <c r="C17" s="14" t="str">
        <f>IFERROR(VLOOKUP(SMALL(資材購入表!$H$3:$H$18,資材購入表!$A11),資材購入表!$A$3:$H$18,3,FALSE),"")</f>
        <v/>
      </c>
      <c r="D17" s="14"/>
      <c r="E17" s="9" t="str">
        <f>IFERROR(VLOOKUP(SMALL(資材購入表!$H$3:$H$18,資材購入表!$A11),資材購入表!$A$3:$H$18,4,FALSE),"")</f>
        <v/>
      </c>
      <c r="F17" s="9" t="str">
        <f>IF(資材購入表!E11="","",IFERROR(VLOOKUP(SMALL(資材購入表!$H$3:$H$18,資材購入表!$A11),資材購入表!$A$3:$H$18,5,FALSE),""))</f>
        <v/>
      </c>
      <c r="G17" s="9" t="str">
        <f>IFERROR(VLOOKUP(SMALL(資材購入表!$H$3:$H$18,資材購入表!$A11),資材購入表!$A$3:$H$18,7,FALSE),"")</f>
        <v/>
      </c>
    </row>
    <row r="18" spans="2:7" ht="15" customHeight="1">
      <c r="B18" s="8" t="str">
        <f>IFERROR(VLOOKUP(SMALL(資材購入表!$H$3:$H$18,資材購入表!$A12),資材購入表!$A$3:$H$18,1,FALSE),"")</f>
        <v/>
      </c>
      <c r="C18" s="14" t="str">
        <f>IFERROR(VLOOKUP(SMALL(資材購入表!$H$3:$H$18,資材購入表!$A12),資材購入表!$A$3:$H$18,3,FALSE),"")</f>
        <v/>
      </c>
      <c r="D18" s="14"/>
      <c r="E18" s="9" t="str">
        <f>IFERROR(VLOOKUP(SMALL(資材購入表!$H$3:$H$18,資材購入表!$A12),資材購入表!$A$3:$H$18,4,FALSE),"")</f>
        <v/>
      </c>
      <c r="F18" s="9" t="str">
        <f>IF(資材購入表!E12="","",IFERROR(VLOOKUP(SMALL(資材購入表!$H$3:$H$18,資材購入表!$A12),資材購入表!$A$3:$H$18,5,FALSE),""))</f>
        <v/>
      </c>
      <c r="G18" s="9" t="str">
        <f>IFERROR(VLOOKUP(SMALL(資材購入表!$H$3:$H$18,資材購入表!$A12),資材購入表!$A$3:$H$18,7,FALSE),"")</f>
        <v/>
      </c>
    </row>
    <row r="19" spans="2:7" ht="15" customHeight="1">
      <c r="B19" s="8" t="str">
        <f>IFERROR(VLOOKUP(SMALL(資材購入表!$H$3:$H$18,資材購入表!$A13),資材購入表!$A$3:$H$18,1,FALSE),"")</f>
        <v/>
      </c>
      <c r="C19" s="14" t="str">
        <f>IFERROR(VLOOKUP(SMALL(資材購入表!$H$3:$H$18,資材購入表!$A13),資材購入表!$A$3:$H$18,3,FALSE),"")</f>
        <v/>
      </c>
      <c r="D19" s="14"/>
      <c r="E19" s="9" t="str">
        <f>IFERROR(VLOOKUP(SMALL(資材購入表!$H$3:$H$18,資材購入表!$A13),資材購入表!$A$3:$H$18,4,FALSE),"")</f>
        <v/>
      </c>
      <c r="F19" s="9" t="str">
        <f>IF(資材購入表!E13="","",IFERROR(VLOOKUP(SMALL(資材購入表!$H$3:$H$18,資材購入表!$A13),資材購入表!$A$3:$H$18,5,FALSE),""))</f>
        <v/>
      </c>
      <c r="G19" s="9" t="str">
        <f>IFERROR(VLOOKUP(SMALL(資材購入表!$H$3:$H$18,資材購入表!$A13),資材購入表!$A$3:$H$18,7,FALSE),"")</f>
        <v/>
      </c>
    </row>
    <row r="20" spans="2:7" ht="15" customHeight="1">
      <c r="B20" s="8" t="str">
        <f>IFERROR(VLOOKUP(SMALL(資材購入表!$H$3:$H$18,資材購入表!$A14),資材購入表!$A$3:$H$18,1,FALSE),"")</f>
        <v/>
      </c>
      <c r="C20" s="14" t="str">
        <f>IFERROR(VLOOKUP(SMALL(資材購入表!$H$3:$H$18,資材購入表!$A14),資材購入表!$A$3:$H$18,3,FALSE),"")</f>
        <v/>
      </c>
      <c r="D20" s="14"/>
      <c r="E20" s="9" t="str">
        <f>IFERROR(VLOOKUP(SMALL(資材購入表!$H$3:$H$18,資材購入表!$A14),資材購入表!$A$3:$H$18,4,FALSE),"")</f>
        <v/>
      </c>
      <c r="F20" s="9" t="str">
        <f>IF(資材購入表!E14="","",IFERROR(VLOOKUP(SMALL(資材購入表!$H$3:$H$18,資材購入表!$A14),資材購入表!$A$3:$H$18,5,FALSE),""))</f>
        <v/>
      </c>
      <c r="G20" s="9" t="str">
        <f>IFERROR(VLOOKUP(SMALL(資材購入表!$H$3:$H$18,資材購入表!$A14),資材購入表!$A$3:$H$18,7,FALSE),"")</f>
        <v/>
      </c>
    </row>
    <row r="21" spans="2:7" ht="15" customHeight="1">
      <c r="B21" s="8" t="str">
        <f>IFERROR(VLOOKUP(SMALL(資材購入表!$H$3:$H$18,資材購入表!$A15),資材購入表!$A$3:$H$18,1,FALSE),"")</f>
        <v/>
      </c>
      <c r="C21" s="14" t="str">
        <f>IFERROR(VLOOKUP(SMALL(資材購入表!$H$3:$H$18,資材購入表!$A15),資材購入表!$A$3:$H$18,3,FALSE),"")</f>
        <v/>
      </c>
      <c r="D21" s="14"/>
      <c r="E21" s="9" t="str">
        <f>IFERROR(VLOOKUP(SMALL(資材購入表!$H$3:$H$18,資材購入表!$A15),資材購入表!$A$3:$H$18,4,FALSE),"")</f>
        <v/>
      </c>
      <c r="F21" s="9" t="str">
        <f>IF(資材購入表!E15="","",IFERROR(VLOOKUP(SMALL(資材購入表!$H$3:$H$18,資材購入表!$A15),資材購入表!$A$3:$H$18,5,FALSE),""))</f>
        <v/>
      </c>
      <c r="G21" s="9" t="str">
        <f>IFERROR(VLOOKUP(SMALL(資材購入表!$H$3:$H$18,資材購入表!$A15),資材購入表!$A$3:$H$18,7,FALSE),"")</f>
        <v/>
      </c>
    </row>
    <row r="22" spans="2:7" ht="15" customHeight="1">
      <c r="B22" s="8" t="str">
        <f>IFERROR(VLOOKUP(SMALL(資材購入表!$H$3:$H$18,資材購入表!$A16),資材購入表!$A$3:$H$18,1,FALSE),"")</f>
        <v/>
      </c>
      <c r="C22" s="14" t="str">
        <f>IFERROR(VLOOKUP(SMALL(資材購入表!$H$3:$H$18,資材購入表!$A16),資材購入表!$A$3:$H$18,3,FALSE),"")</f>
        <v/>
      </c>
      <c r="D22" s="14"/>
      <c r="E22" s="9" t="str">
        <f>IFERROR(VLOOKUP(SMALL(資材購入表!$H$3:$H$18,資材購入表!$A16),資材購入表!$A$3:$H$18,4,FALSE),"")</f>
        <v/>
      </c>
      <c r="F22" s="9" t="str">
        <f>IF(資材購入表!E16="","",IFERROR(VLOOKUP(SMALL(資材購入表!$H$3:$H$18,資材購入表!$A16),資材購入表!$A$3:$H$18,5,FALSE),""))</f>
        <v/>
      </c>
      <c r="G22" s="9" t="str">
        <f>IFERROR(VLOOKUP(SMALL(資材購入表!$H$3:$H$18,資材購入表!$A16),資材購入表!$A$3:$H$18,7,FALSE),"")</f>
        <v/>
      </c>
    </row>
    <row r="23" spans="2:7" ht="15" customHeight="1">
      <c r="B23" s="8" t="str">
        <f>IFERROR(VLOOKUP(SMALL(資材購入表!$H$3:$H$18,資材購入表!$A17),資材購入表!$A$3:$H$18,1,FALSE),"")</f>
        <v/>
      </c>
      <c r="C23" s="14" t="str">
        <f>IFERROR(VLOOKUP(SMALL(資材購入表!$H$3:$H$18,資材購入表!$A17),資材購入表!$A$3:$H$18,3,FALSE),"")</f>
        <v/>
      </c>
      <c r="D23" s="14"/>
      <c r="E23" s="9" t="str">
        <f>IFERROR(VLOOKUP(SMALL(資材購入表!$H$3:$H$18,資材購入表!$A17),資材購入表!$A$3:$H$18,4,FALSE),"")</f>
        <v/>
      </c>
      <c r="F23" s="9" t="str">
        <f>IF(資材購入表!E17="","",IFERROR(VLOOKUP(SMALL(資材購入表!$H$3:$H$18,資材購入表!$A17),資材購入表!$A$3:$H$18,5,FALSE),""))</f>
        <v/>
      </c>
      <c r="G23" s="9" t="str">
        <f>IFERROR(VLOOKUP(SMALL(資材購入表!$H$3:$H$18,資材購入表!$A17),資材購入表!$A$3:$H$18,7,FALSE),"")</f>
        <v/>
      </c>
    </row>
    <row r="24" spans="2:7" ht="15" customHeight="1">
      <c r="B24" s="8" t="str">
        <f>IFERROR(VLOOKUP(SMALL(資材購入表!$H$3:$H$18,資材購入表!$A18),資材購入表!$A$3:$H$18,1,FALSE),"")</f>
        <v/>
      </c>
      <c r="C24" s="14" t="str">
        <f>IFERROR(VLOOKUP(SMALL(資材購入表!$H$3:$H$18,資材購入表!$A18),資材購入表!$A$3:$H$18,3,FALSE),"")</f>
        <v/>
      </c>
      <c r="D24" s="14"/>
      <c r="E24" s="9" t="str">
        <f>IFERROR(VLOOKUP(SMALL(資材購入表!$H$3:$H$18,資材購入表!$A18),資材購入表!$A$3:$H$18,4,FALSE),"")</f>
        <v/>
      </c>
      <c r="F24" s="9" t="str">
        <f>IF(資材購入表!E18="","",IFERROR(VLOOKUP(SMALL(資材購入表!$H$3:$H$18,資材購入表!$A18),資材購入表!$A$3:$H$18,5,FALSE),""))</f>
        <v/>
      </c>
      <c r="G24" s="9" t="str">
        <f>IFERROR(VLOOKUP(SMALL(資材購入表!$H$3:$H$18,資材購入表!$A18),資材購入表!$A$3:$H$18,7,FALSE),"")</f>
        <v/>
      </c>
    </row>
    <row r="25" spans="2:7" ht="15" customHeight="1">
      <c r="B25" s="8" t="str">
        <f>IFERROR(VLOOKUP(SMALL(資材購入表!$H$3:$H$18,資材購入表!$A19),資材購入表!$A$3:$H$18,1,FALSE),"")</f>
        <v/>
      </c>
      <c r="C25" s="14" t="str">
        <f>IFERROR(VLOOKUP(SMALL(資材購入表!$H$3:$H$18,資材購入表!$A19),資材購入表!$A$3:$H$18,3,FALSE),"")</f>
        <v/>
      </c>
      <c r="D25" s="14"/>
      <c r="E25" s="9" t="str">
        <f>IFERROR(VLOOKUP(SMALL(資材購入表!$H$3:$H$18,資材購入表!$A19),資材購入表!$A$3:$H$18,4,FALSE),"")</f>
        <v/>
      </c>
      <c r="F25" s="9" t="str">
        <f>IF(資材購入表!E19="","",IFERROR(VLOOKUP(SMALL(資材購入表!$H$3:$H$18,資材購入表!$A19),資材購入表!$A$3:$H$18,5,FALSE),""))</f>
        <v/>
      </c>
      <c r="G25" s="9" t="str">
        <f>IFERROR(VLOOKUP(SMALL(資材購入表!$H$3:$H$18,資材購入表!$A19),資材購入表!$A$3:$H$18,7,FALSE),"")</f>
        <v/>
      </c>
    </row>
    <row r="26" spans="2:7" ht="15" customHeight="1">
      <c r="B26" s="8" t="str">
        <f>IFERROR(VLOOKUP(SMALL(資材購入表!$H$3:$H$18,資材購入表!$A20),資材購入表!$A$3:$H$18,1,FALSE),"")</f>
        <v/>
      </c>
      <c r="C26" s="14" t="str">
        <f>IFERROR(VLOOKUP(SMALL(資材購入表!$H$3:$H$18,資材購入表!$A20),資材購入表!$A$3:$H$18,3,FALSE),"")</f>
        <v/>
      </c>
      <c r="D26" s="14"/>
      <c r="E26" s="9" t="str">
        <f>IFERROR(VLOOKUP(SMALL(資材購入表!$H$3:$H$18,資材購入表!$A20),資材購入表!$A$3:$H$18,4,FALSE),"")</f>
        <v/>
      </c>
      <c r="F26" s="9" t="str">
        <f>IF(資材購入表!E20="","",IFERROR(VLOOKUP(SMALL(資材購入表!$H$3:$H$18,資材購入表!$A20),資材購入表!$A$3:$H$18,5,FALSE),""))</f>
        <v/>
      </c>
      <c r="G26" s="9" t="str">
        <f>IFERROR(VLOOKUP(SMALL(資材購入表!$H$3:$H$18,資材購入表!$A20),資材購入表!$A$3:$H$18,7,FALSE),"")</f>
        <v/>
      </c>
    </row>
    <row r="27" spans="2:7" ht="15" customHeight="1">
      <c r="B27" s="8" t="str">
        <f>IFERROR(VLOOKUP(SMALL(資材購入表!$H$3:$H$18,資材購入表!$A21),資材購入表!$A$3:$H$18,1,FALSE),"")</f>
        <v/>
      </c>
      <c r="C27" s="14" t="str">
        <f>IFERROR(VLOOKUP(SMALL(資材購入表!$H$3:$H$18,資材購入表!$A21),資材購入表!$A$3:$H$18,3,FALSE),"")</f>
        <v/>
      </c>
      <c r="D27" s="14"/>
      <c r="E27" s="9" t="str">
        <f>IFERROR(VLOOKUP(SMALL(資材購入表!$H$3:$H$18,資材購入表!$A21),資材購入表!$A$3:$H$18,4,FALSE),"")</f>
        <v/>
      </c>
      <c r="F27" s="9" t="str">
        <f>IF(資材購入表!E21="","",IFERROR(VLOOKUP(SMALL(資材購入表!$H$3:$H$18,資材購入表!$A21),資材購入表!$A$3:$H$18,5,FALSE),""))</f>
        <v/>
      </c>
      <c r="G27" s="9" t="str">
        <f>IFERROR(VLOOKUP(SMALL(資材購入表!$H$3:$H$18,資材購入表!$A21),資材購入表!$A$3:$H$18,7,FALSE),"")</f>
        <v/>
      </c>
    </row>
    <row r="28" spans="2:7" ht="15" customHeight="1">
      <c r="B28" s="16" t="s">
        <v>24</v>
      </c>
      <c r="C28" s="17"/>
      <c r="D28" s="17"/>
      <c r="E28" s="15" t="s">
        <v>21</v>
      </c>
      <c r="F28" s="15"/>
      <c r="G28" s="1" t="str">
        <f>IF(SUM(G9:G27)=0,"",SUM(G9:G27))</f>
        <v/>
      </c>
    </row>
    <row r="29" spans="2:7" ht="15" customHeight="1">
      <c r="B29" s="17"/>
      <c r="C29" s="17"/>
      <c r="D29" s="17"/>
      <c r="E29" s="15" t="s">
        <v>22</v>
      </c>
      <c r="F29" s="15"/>
      <c r="G29" s="1" t="str">
        <f>IFERROR(G28*0.08,"")</f>
        <v/>
      </c>
    </row>
    <row r="30" spans="2:7" ht="15" customHeight="1">
      <c r="B30" s="17"/>
      <c r="C30" s="17"/>
      <c r="D30" s="17"/>
      <c r="E30" s="15" t="s">
        <v>23</v>
      </c>
      <c r="F30" s="15"/>
      <c r="G30" s="1" t="str">
        <f>IFERROR(G28+G29,"")</f>
        <v/>
      </c>
    </row>
  </sheetData>
  <mergeCells count="32">
    <mergeCell ref="A6:B6"/>
    <mergeCell ref="C6:D6"/>
    <mergeCell ref="A3:C3"/>
    <mergeCell ref="A4:C4"/>
    <mergeCell ref="F3:G3"/>
    <mergeCell ref="F4:G4"/>
    <mergeCell ref="F5:G5"/>
    <mergeCell ref="E29:F29"/>
    <mergeCell ref="E30:F30"/>
    <mergeCell ref="B28:D30"/>
    <mergeCell ref="C19:D19"/>
    <mergeCell ref="C20:D20"/>
    <mergeCell ref="C21:D21"/>
    <mergeCell ref="C22:D22"/>
    <mergeCell ref="C23:D23"/>
    <mergeCell ref="C24:D24"/>
    <mergeCell ref="A1:H2"/>
    <mergeCell ref="C25:D25"/>
    <mergeCell ref="C26:D26"/>
    <mergeCell ref="C27:D27"/>
    <mergeCell ref="E28:F28"/>
    <mergeCell ref="C13:D13"/>
    <mergeCell ref="C14:D14"/>
    <mergeCell ref="C15:D15"/>
    <mergeCell ref="C16:D16"/>
    <mergeCell ref="C17:D17"/>
    <mergeCell ref="C18:D18"/>
    <mergeCell ref="C8:D8"/>
    <mergeCell ref="C9:D9"/>
    <mergeCell ref="C10:D10"/>
    <mergeCell ref="C11:D11"/>
    <mergeCell ref="C12:D12"/>
  </mergeCells>
  <phoneticPr fontId="2"/>
  <hyperlinks>
    <hyperlink ref="F7" r:id="rId1" xr:uid="{BBDBA71E-2A77-42C5-93F1-226538C1DDB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資材購入表</vt:lpstr>
      <vt:lpstr>注文票</vt:lpstr>
      <vt:lpstr>資材購入表!Print_Area</vt:lpstr>
      <vt:lpstr>注文票!Print_Area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nisemono12041141</dc:creator>
  <cp:lastModifiedBy>nisemono12041141</cp:lastModifiedBy>
  <dcterms:created xsi:type="dcterms:W3CDTF">2018-08-23T15:59:43Z</dcterms:created>
  <dcterms:modified xsi:type="dcterms:W3CDTF">2018-08-23T19:38:13Z</dcterms:modified>
</cp:coreProperties>
</file>