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emono12041141\Google ドライブ\ブログ素材\EXCEL\関数\SUBTOTAL\"/>
    </mc:Choice>
  </mc:AlternateContent>
  <xr:revisionPtr revIDLastSave="0" documentId="13_ncr:1_{05A21C21-5B88-4480-942E-638384449735}" xr6:coauthVersionLast="34" xr6:coauthVersionMax="34" xr10:uidLastSave="{00000000-0000-0000-0000-000000000000}"/>
  <bookViews>
    <workbookView xWindow="900" yWindow="0" windowWidth="19200" windowHeight="6920" tabRatio="750" xr2:uid="{4AED7707-8AF4-4D7F-9A78-8E55D18AC677}"/>
  </bookViews>
  <sheets>
    <sheet name="合計" sheetId="4" r:id="rId1"/>
    <sheet name="平均" sheetId="7" r:id="rId2"/>
    <sheet name="合計・平均元データ2" sheetId="5" r:id="rId3"/>
    <sheet name="合計平均元データ" sheetId="6" r:id="rId4"/>
    <sheet name="MATCH" sheetId="2" r:id="rId5"/>
    <sheet name="SUBTOTAL関数表" sheetId="1" r:id="rId6"/>
  </sheets>
  <definedNames>
    <definedName name="埼玉県">OFFSET(合計・平均元データ2!$E$3,0,0,合計・平均元データ2!$E$2,1)</definedName>
    <definedName name="神奈川県">OFFSET(合計・平均元データ2!$C$3,0,0,COUNTA(合計・平均元データ2!$C:$C)-2,1)</definedName>
    <definedName name="千葉県">OFFSET(合計・平均元データ2!$D$2,1,0,合計・平均元データ2!$D$2,0)</definedName>
    <definedName name="地方">OFFSET(合計平均元データ!$A$1,0,0,1,COUNTA(合計平均元データ!$1:$1))</definedName>
    <definedName name="都道府県">OFFSET(合計・平均元データ2!$A$1,0,0,1,COUNTA(合計・平均元データ2!$1:$1))</definedName>
    <definedName name="東京都_区外">OFFSET(合計・平均元データ2!$B$3,0,0,合計・平均元データ2!$B$2,1)</definedName>
    <definedName name="東京都_区内">OFFSET(合計・平均元データ2!$A$3,0,0,合計・平均元データ2!$A$2,1)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5" i="7"/>
  <c r="F16" i="7"/>
  <c r="F15" i="7"/>
  <c r="F11" i="7"/>
  <c r="E16" i="7"/>
  <c r="E15" i="7"/>
  <c r="E11" i="7"/>
  <c r="E5" i="7"/>
  <c r="A15" i="7"/>
  <c r="A11" i="7"/>
  <c r="A5" i="7"/>
  <c r="F16" i="4"/>
  <c r="F5" i="4"/>
  <c r="F11" i="4"/>
  <c r="F15" i="4"/>
  <c r="E16" i="4"/>
  <c r="E15" i="4"/>
  <c r="E11" i="4"/>
  <c r="E5" i="4"/>
  <c r="A5" i="4"/>
  <c r="A15" i="4"/>
  <c r="A11" i="4"/>
  <c r="L2" i="5"/>
  <c r="J2" i="5"/>
  <c r="K2" i="5"/>
  <c r="F2" i="5"/>
  <c r="G2" i="5"/>
  <c r="H2" i="5"/>
  <c r="I2" i="5"/>
  <c r="E2" i="5" l="1"/>
  <c r="D2" i="5"/>
  <c r="C2" i="5"/>
  <c r="B2" i="5"/>
  <c r="A2" i="5"/>
  <c r="A3" i="2" l="1"/>
  <c r="D3" i="2"/>
  <c r="A4" i="2"/>
  <c r="D4" i="2"/>
  <c r="A5" i="2"/>
  <c r="D5" i="2"/>
  <c r="G5" i="2"/>
  <c r="A6" i="2"/>
  <c r="D6" i="2"/>
  <c r="G6" i="2"/>
  <c r="H10" i="2"/>
  <c r="H9" i="2"/>
  <c r="G21" i="2"/>
  <c r="G23" i="2"/>
  <c r="H22" i="2"/>
  <c r="G22" i="2"/>
  <c r="H21" i="2"/>
  <c r="G18" i="2"/>
  <c r="G17" i="2"/>
  <c r="G10" i="2"/>
  <c r="B3" i="1"/>
  <c r="B4" i="1"/>
  <c r="B5" i="1"/>
  <c r="B6" i="1"/>
  <c r="B7" i="1"/>
  <c r="B8" i="1"/>
  <c r="B9" i="1"/>
  <c r="B10" i="1"/>
  <c r="B11" i="1"/>
  <c r="B12" i="1"/>
  <c r="B2" i="1"/>
  <c r="D33" i="2"/>
  <c r="A33" i="2"/>
  <c r="D32" i="2"/>
  <c r="A32" i="2"/>
  <c r="D31" i="2"/>
  <c r="A31" i="2"/>
  <c r="D30" i="2"/>
  <c r="A30" i="2"/>
  <c r="D29" i="2"/>
  <c r="A29" i="2"/>
  <c r="D28" i="2"/>
  <c r="A28" i="2"/>
  <c r="D27" i="2"/>
  <c r="A27" i="2"/>
  <c r="D26" i="2"/>
  <c r="A26" i="2"/>
  <c r="D25" i="2"/>
  <c r="A25" i="2"/>
  <c r="D24" i="2"/>
  <c r="A24" i="2"/>
  <c r="D23" i="2"/>
  <c r="A23" i="2"/>
  <c r="D22" i="2"/>
  <c r="A22" i="2"/>
  <c r="D21" i="2"/>
  <c r="A21" i="2"/>
  <c r="D20" i="2"/>
  <c r="A20" i="2"/>
  <c r="D19" i="2"/>
  <c r="A19" i="2"/>
  <c r="D18" i="2"/>
  <c r="A18" i="2"/>
  <c r="D17" i="2"/>
  <c r="A17" i="2"/>
  <c r="D16" i="2"/>
  <c r="A16" i="2"/>
  <c r="D15" i="2"/>
  <c r="A15" i="2"/>
  <c r="D14" i="2"/>
  <c r="A14" i="2"/>
  <c r="D13" i="2"/>
  <c r="A13" i="2"/>
  <c r="D12" i="2"/>
  <c r="A12" i="2"/>
  <c r="D11" i="2"/>
  <c r="A11" i="2"/>
  <c r="D10" i="2"/>
  <c r="A10" i="2"/>
  <c r="D9" i="2"/>
  <c r="A9" i="2"/>
  <c r="D8" i="2"/>
  <c r="A8" i="2"/>
  <c r="D7" i="2"/>
  <c r="A7" i="2"/>
  <c r="F19" i="2" l="1"/>
  <c r="H19" i="2" s="1"/>
  <c r="F7" i="2"/>
  <c r="H13" i="2" s="1"/>
  <c r="G7" i="2"/>
  <c r="G9" i="2"/>
  <c r="G13" i="2" s="1"/>
  <c r="G19" i="2"/>
  <c r="G25" i="2"/>
  <c r="H7" i="2" l="1"/>
  <c r="H25" i="2"/>
  <c r="G11" i="2"/>
  <c r="E7" i="2"/>
</calcChain>
</file>

<file path=xl/sharedStrings.xml><?xml version="1.0" encoding="utf-8"?>
<sst xmlns="http://schemas.openxmlformats.org/spreadsheetml/2006/main" count="222" uniqueCount="114">
  <si>
    <t>平均</t>
    <rPh sb="0" eb="2">
      <t>ヘイキン</t>
    </rPh>
    <phoneticPr fontId="1"/>
  </si>
  <si>
    <t>数値個数</t>
    <rPh sb="0" eb="2">
      <t>スウチ</t>
    </rPh>
    <rPh sb="2" eb="4">
      <t>コスウ</t>
    </rPh>
    <phoneticPr fontId="1"/>
  </si>
  <si>
    <t>データ個数</t>
    <rPh sb="3" eb="5">
      <t>コスウ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</si>
  <si>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</si>
  <si>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</si>
  <si>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合計</t>
    <rPh sb="0" eb="2">
      <t>ゴウケイ</t>
    </rPh>
    <phoneticPr fontId="1"/>
  </si>
  <si>
    <t>積</t>
    <rPh sb="0" eb="1">
      <t>セキ</t>
    </rPh>
    <phoneticPr fontId="1"/>
  </si>
  <si>
    <t>不偏標準偏差</t>
  </si>
  <si>
    <t>標本標準偏差</t>
  </si>
  <si>
    <t>不偏分散</t>
  </si>
  <si>
    <t>標本分散</t>
  </si>
  <si>
    <t>年</t>
    <rPh sb="0" eb="1">
      <t>ネン</t>
    </rPh>
    <phoneticPr fontId="1"/>
  </si>
  <si>
    <t>月</t>
    <rPh sb="0" eb="1">
      <t>ガツ</t>
    </rPh>
    <phoneticPr fontId="1"/>
  </si>
  <si>
    <t>売上</t>
    <rPh sb="0" eb="2">
      <t>ウリアゲ</t>
    </rPh>
    <phoneticPr fontId="1"/>
  </si>
  <si>
    <t>客数</t>
    <rPh sb="0" eb="2">
      <t>キャクスウ</t>
    </rPh>
    <phoneticPr fontId="1"/>
  </si>
  <si>
    <t>客単価</t>
    <rPh sb="0" eb="3">
      <t>キャクタンカ</t>
    </rPh>
    <phoneticPr fontId="1"/>
  </si>
  <si>
    <t>①－②</t>
    <phoneticPr fontId="1"/>
  </si>
  <si>
    <t>から</t>
    <phoneticPr fontId="1"/>
  </si>
  <si>
    <t>までの</t>
    <phoneticPr fontId="1"/>
  </si>
  <si>
    <t>の</t>
    <phoneticPr fontId="1"/>
  </si>
  <si>
    <t>を求める</t>
    <rPh sb="1" eb="2">
      <t>モト</t>
    </rPh>
    <phoneticPr fontId="1"/>
  </si>
  <si>
    <t>SUBTOTAL機能一覧</t>
    <rPh sb="8" eb="10">
      <t>キノウ</t>
    </rPh>
    <rPh sb="10" eb="12">
      <t>イチラン</t>
    </rPh>
    <phoneticPr fontId="1"/>
  </si>
  <si>
    <t>欲しい機能</t>
    <rPh sb="0" eb="1">
      <t>ホ</t>
    </rPh>
    <rPh sb="3" eb="5">
      <t>キノウ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</si>
  <si>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</si>
  <si>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</si>
  <si>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</si>
  <si>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</si>
  <si>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③－④</t>
    <phoneticPr fontId="1"/>
  </si>
  <si>
    <t>A支店</t>
    <rPh sb="1" eb="3">
      <t>シテン</t>
    </rPh>
    <phoneticPr fontId="1"/>
  </si>
  <si>
    <t>B支店</t>
    <rPh sb="1" eb="3">
      <t>シテン</t>
    </rPh>
    <phoneticPr fontId="1"/>
  </si>
  <si>
    <t>C支店</t>
    <rPh sb="1" eb="3">
      <t>シテン</t>
    </rPh>
    <phoneticPr fontId="1"/>
  </si>
  <si>
    <t>E支店</t>
    <rPh sb="1" eb="3">
      <t>シテン</t>
    </rPh>
    <phoneticPr fontId="1"/>
  </si>
  <si>
    <t>F支店</t>
    <rPh sb="1" eb="3">
      <t>シテン</t>
    </rPh>
    <phoneticPr fontId="1"/>
  </si>
  <si>
    <t>D支店</t>
    <rPh sb="1" eb="3">
      <t>シテン</t>
    </rPh>
    <phoneticPr fontId="1"/>
  </si>
  <si>
    <t>G支店</t>
    <rPh sb="1" eb="3">
      <t>シテン</t>
    </rPh>
    <phoneticPr fontId="1"/>
  </si>
  <si>
    <t>H支店</t>
    <rPh sb="1" eb="3">
      <t>シテン</t>
    </rPh>
    <phoneticPr fontId="1"/>
  </si>
  <si>
    <t>I支店</t>
    <rPh sb="1" eb="3">
      <t>シテン</t>
    </rPh>
    <phoneticPr fontId="1"/>
  </si>
  <si>
    <t>J支店</t>
    <rPh sb="1" eb="3">
      <t>シテン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</si>
  <si>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</si>
  <si>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</si>
  <si>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東京都_区外</t>
    <rPh sb="0" eb="3">
      <t>トウキョウト</t>
    </rPh>
    <rPh sb="4" eb="6">
      <t>クガイ</t>
    </rPh>
    <phoneticPr fontId="1"/>
  </si>
  <si>
    <t>東京都_区内</t>
    <rPh sb="0" eb="3">
      <t>トウキョウト</t>
    </rPh>
    <rPh sb="4" eb="6">
      <t>クナイ</t>
    </rPh>
    <phoneticPr fontId="1"/>
  </si>
  <si>
    <t>神奈川県</t>
    <rPh sb="0" eb="4">
      <t>カナガワケン</t>
    </rPh>
    <phoneticPr fontId="1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</si>
  <si>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</si>
  <si>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</si>
  <si>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千代田区</t>
    <rPh sb="0" eb="4">
      <t>チヨダク</t>
    </rPh>
    <phoneticPr fontId="1"/>
  </si>
  <si>
    <t>八王子市</t>
    <rPh sb="0" eb="4">
      <t>ハチオウジシ</t>
    </rPh>
    <phoneticPr fontId="1"/>
  </si>
  <si>
    <t>神奈川市</t>
    <rPh sb="0" eb="3">
      <t>カナガワ</t>
    </rPh>
    <rPh sb="3" eb="4">
      <t>シ</t>
    </rPh>
    <phoneticPr fontId="1"/>
  </si>
  <si>
    <t>浦安市</t>
    <rPh sb="0" eb="3">
      <t>ウラヤスシ</t>
    </rPh>
    <phoneticPr fontId="1"/>
  </si>
  <si>
    <t>春日部市</t>
    <rPh sb="0" eb="4">
      <t>カスカベシ</t>
    </rPh>
    <phoneticPr fontId="1"/>
  </si>
  <si>
    <t>港区</t>
    <rPh sb="0" eb="2">
      <t>ミナトク</t>
    </rPh>
    <phoneticPr fontId="1"/>
  </si>
  <si>
    <t>青梅市</t>
    <rPh sb="0" eb="3">
      <t>オウメシ</t>
    </rPh>
    <phoneticPr fontId="1"/>
  </si>
  <si>
    <t>横浜市</t>
    <rPh sb="0" eb="3">
      <t>ヨコハマシ</t>
    </rPh>
    <phoneticPr fontId="1"/>
  </si>
  <si>
    <t>船橋市</t>
    <rPh sb="0" eb="3">
      <t>フナバシシ</t>
    </rPh>
    <phoneticPr fontId="1"/>
  </si>
  <si>
    <t>浦和市</t>
    <rPh sb="0" eb="3">
      <t>ウラワシ</t>
    </rPh>
    <phoneticPr fontId="1"/>
  </si>
  <si>
    <t>練馬区</t>
    <rPh sb="0" eb="3">
      <t>ネリマク</t>
    </rPh>
    <phoneticPr fontId="1"/>
  </si>
  <si>
    <t>西東京市</t>
    <rPh sb="0" eb="4">
      <t>ニシトウキョウシ</t>
    </rPh>
    <phoneticPr fontId="1"/>
  </si>
  <si>
    <t>茅ヶ崎市</t>
    <rPh sb="0" eb="4">
      <t>チガサキシ</t>
    </rPh>
    <phoneticPr fontId="1"/>
  </si>
  <si>
    <t>千葉市</t>
    <rPh sb="0" eb="3">
      <t>チバシ</t>
    </rPh>
    <phoneticPr fontId="1"/>
  </si>
  <si>
    <t>江戸川区</t>
    <rPh sb="0" eb="4">
      <t>エドガワク</t>
    </rPh>
    <phoneticPr fontId="1"/>
  </si>
  <si>
    <t>川崎市</t>
    <rPh sb="0" eb="3">
      <t>カワサキシ</t>
    </rPh>
    <phoneticPr fontId="1"/>
  </si>
  <si>
    <t>松戸市</t>
    <rPh sb="0" eb="3">
      <t>マツドシ</t>
    </rPh>
    <phoneticPr fontId="1"/>
  </si>
  <si>
    <t>北区</t>
    <rPh sb="0" eb="2">
      <t>キタク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</si>
  <si>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</si>
  <si>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</si>
  <si>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地方</t>
    <rPh sb="0" eb="2">
      <t>チホウ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</si>
  <si>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</si>
  <si>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</si>
  <si>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</si>
  <si>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</si>
  <si>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</si>
  <si>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</si>
  <si>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</si>
  <si>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</si>
  <si>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宮城</t>
    <rPh sb="0" eb="2">
      <t>ミヤギ</t>
    </rPh>
    <phoneticPr fontId="1"/>
  </si>
  <si>
    <t>福島</t>
    <rPh sb="0" eb="2">
      <t>フクシマ</t>
    </rPh>
    <phoneticPr fontId="1"/>
  </si>
  <si>
    <t>新潟</t>
    <rPh sb="0" eb="2">
      <t>ニイガタ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</si>
  <si>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</si>
  <si>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</si>
  <si>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茨城</t>
    <rPh sb="0" eb="2">
      <t>イバラキ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</si>
  <si>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</si>
  <si>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</si>
  <si>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埼玉</t>
    <rPh sb="0" eb="2">
      <t>サイタマ</t>
    </rPh>
    <phoneticPr fontId="1"/>
  </si>
  <si>
    <t>神奈川</t>
    <rPh sb="0" eb="3">
      <t>カナガワ</t>
    </rPh>
    <phoneticPr fontId="1"/>
  </si>
  <si>
    <t>K支店</t>
    <rPh sb="1" eb="3">
      <t>シテン</t>
    </rPh>
    <phoneticPr fontId="1"/>
  </si>
  <si>
    <t>北海道</t>
    <phoneticPr fontId="1"/>
  </si>
  <si>
    <t>青森県</t>
    <rPh sb="0" eb="3">
      <t>アオモリケン</t>
    </rPh>
    <phoneticPr fontId="1"/>
  </si>
  <si>
    <t>弘前市</t>
    <rPh sb="0" eb="3">
      <t>ヒロサキシ</t>
    </rPh>
    <phoneticPr fontId="1"/>
  </si>
  <si>
    <t>宮城県</t>
    <rPh sb="0" eb="3">
      <t>ミヤギケン</t>
    </rPh>
    <phoneticPr fontId="1"/>
  </si>
  <si>
    <t>仙台市</t>
    <rPh sb="0" eb="3">
      <t>センダイシ</t>
    </rPh>
    <phoneticPr fontId="1"/>
  </si>
  <si>
    <t>福島県</t>
    <rPh sb="0" eb="3">
      <t>フクシマケン</t>
    </rPh>
    <phoneticPr fontId="1"/>
  </si>
  <si>
    <t>郡山市</t>
    <rPh sb="0" eb="3">
      <t>コオリヤマシ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</si>
  <si>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</si>
  <si>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</si>
  <si>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長野県</t>
    <rPh sb="0" eb="3">
      <t>ナガノケン</t>
    </rPh>
    <phoneticPr fontId="1"/>
  </si>
  <si>
    <t>松本市</t>
    <rPh sb="0" eb="3">
      <t>マツモトシ</t>
    </rPh>
    <phoneticPr fontId="1"/>
  </si>
  <si>
    <t>石川県</t>
    <rPh sb="0" eb="3">
      <t>イシカワケン</t>
    </rPh>
    <phoneticPr fontId="1"/>
  </si>
  <si>
    <t>金沢市</t>
    <rPh sb="0" eb="3">
      <t>カナザワシ</t>
    </rPh>
    <phoneticPr fontId="1"/>
  </si>
  <si>
    <t>静岡県</t>
    <rPh sb="0" eb="3">
      <t>シズオカケン</t>
    </rPh>
    <phoneticPr fontId="1"/>
  </si>
  <si>
    <t>静岡市</t>
    <rPh sb="0" eb="3">
      <t>シズオカシ</t>
    </rPh>
    <phoneticPr fontId="1"/>
  </si>
  <si>
    <t>中部</t>
    <rPh sb="0" eb="2">
      <t>チュウブ</t>
    </rPh>
    <phoneticPr fontId="1"/>
  </si>
  <si>
    <t>長野</t>
    <rPh sb="0" eb="2">
      <t>ナガノ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</si>
  <si>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</si>
  <si>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</si>
  <si>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石川</t>
    <rPh sb="0" eb="2">
      <t>イシカワ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</si>
  <si>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</si>
  <si>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</si>
  <si>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</si>
  <si>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支店名</t>
    <rPh sb="0" eb="3">
      <t>シテンメイ</t>
    </rPh>
    <phoneticPr fontId="1"/>
  </si>
  <si>
    <t>SUBTOTAL</t>
    <phoneticPr fontId="1"/>
  </si>
  <si>
    <t>SUM</t>
    <phoneticPr fontId="1"/>
  </si>
  <si>
    <t>全支店</t>
    <rPh sb="0" eb="1">
      <t>ゼン</t>
    </rPh>
    <rPh sb="1" eb="3">
      <t>シテン</t>
    </rPh>
    <phoneticPr fontId="1"/>
  </si>
  <si>
    <t>AVERAGE</t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</si>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</sst>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m/d&quot;～&quot;"/>
    <numFmt numFmtId="178" formatCode="m/d&quot;までと&quot;"/>
    <numFmt numFmtId="179" formatCode="m/d&quot;までの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0" applyNumberFormat="1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" xfId="0" applyFill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 shrinkToFit="1"/>
    </xf>
    <xf numFmtId="38" fontId="0" fillId="0" borderId="13" xfId="1" applyFont="1" applyBorder="1">
      <alignment vertical="center"/>
    </xf>
    <xf numFmtId="0" fontId="0" fillId="0" borderId="7" xfId="0" applyFill="1" applyBorder="1">
      <alignment vertical="center"/>
    </xf>
    <xf numFmtId="38" fontId="0" fillId="0" borderId="17" xfId="0" applyNumberFormat="1" applyBorder="1">
      <alignment vertical="center"/>
    </xf>
    <xf numFmtId="178" fontId="0" fillId="0" borderId="18" xfId="0" applyNumberFormat="1" applyBorder="1" applyAlignment="1">
      <alignment vertical="center" shrinkToFit="1"/>
    </xf>
    <xf numFmtId="179" fontId="0" fillId="0" borderId="18" xfId="0" applyNumberForma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0" borderId="9" xfId="0" applyNumberFormat="1" applyBorder="1" applyAlignment="1">
      <alignment vertical="center" shrinkToFit="1"/>
    </xf>
    <xf numFmtId="0" fontId="0" fillId="0" borderId="0" xfId="0" applyBorder="1">
      <alignment vertical="center"/>
    </xf>
    <xf numFmtId="177" fontId="0" fillId="0" borderId="0" xfId="0" applyNumberFormat="1" applyFill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79" fontId="0" fillId="0" borderId="0" xfId="0" applyNumberForma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0" applyNumberFormat="1" applyBorder="1" applyAlignment="1">
      <alignment vertical="center" shrinkToFit="1"/>
    </xf>
    <xf numFmtId="176" fontId="0" fillId="2" borderId="3" xfId="0" applyNumberFormat="1" applyFill="1" applyBorder="1">
      <alignment vertical="center"/>
    </xf>
    <xf numFmtId="0" fontId="0" fillId="2" borderId="3" xfId="0" applyFill="1" applyBorder="1" applyAlignment="1">
      <alignment horizontal="right" vertical="center"/>
    </xf>
    <xf numFmtId="38" fontId="0" fillId="0" borderId="3" xfId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76" fontId="0" fillId="0" borderId="6" xfId="0" applyNumberFormat="1" applyBorder="1">
      <alignment vertical="center"/>
    </xf>
    <xf numFmtId="38" fontId="0" fillId="0" borderId="7" xfId="1" applyFont="1" applyBorder="1">
      <alignment vertical="center"/>
    </xf>
    <xf numFmtId="176" fontId="0" fillId="0" borderId="8" xfId="0" applyNumberFormat="1" applyBorder="1">
      <alignment vertical="center"/>
    </xf>
    <xf numFmtId="38" fontId="0" fillId="0" borderId="22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4" xfId="1" applyFont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0" xfId="0" applyBorder="1">
      <alignment vertical="center"/>
    </xf>
    <xf numFmtId="38" fontId="0" fillId="0" borderId="17" xfId="1" applyFont="1" applyBorder="1">
      <alignment vertical="center"/>
    </xf>
    <xf numFmtId="0" fontId="0" fillId="0" borderId="31" xfId="0" applyBorder="1">
      <alignment vertical="center"/>
    </xf>
    <xf numFmtId="38" fontId="0" fillId="0" borderId="32" xfId="1" applyFont="1" applyBorder="1">
      <alignment vertical="center"/>
    </xf>
    <xf numFmtId="0" fontId="0" fillId="0" borderId="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C9389-963F-4573-97FB-499B2F3BBFBB}">
  <sheetPr>
    <tabColor theme="2" tint="-9.9978637043366805E-2"/>
  </sheetPr>
  <dimension ref="A1:F16"/>
  <sheetViews>
    <sheetView tabSelected="1" workbookViewId="0"/>
  </sheetViews>
  <sheetFormatPr defaultRowHeight="18" x14ac:dyDescent="0.55000000000000004"/>
  <cols>
    <col min="2" max="2" width="13.4140625" customWidth="1"/>
    <col min="5" max="6" width="11.08203125" customWidth="1"/>
  </cols>
  <sheetData>
    <row r="1" spans="1:6" x14ac:dyDescent="0.55000000000000004">
      <c r="A1" s="60" t="s">
        <v>65</v>
      </c>
      <c r="B1" s="61" t="s">
        <v>38</v>
      </c>
      <c r="C1" s="61" t="s">
        <v>39</v>
      </c>
      <c r="D1" s="62" t="s">
        <v>108</v>
      </c>
      <c r="E1" s="63" t="s">
        <v>109</v>
      </c>
      <c r="F1" s="64" t="s">
        <v>110</v>
      </c>
    </row>
    <row r="2" spans="1:6" x14ac:dyDescent="0.55000000000000004">
      <c r="A2" s="65" t="s">
        <v>67</v>
      </c>
      <c r="B2" s="2" t="s">
        <v>86</v>
      </c>
      <c r="C2" s="2" t="s">
        <v>87</v>
      </c>
      <c r="D2" s="2" t="s">
        <v>28</v>
      </c>
      <c r="E2" s="3">
        <v>1500</v>
      </c>
      <c r="F2" s="33">
        <v>1500</v>
      </c>
    </row>
    <row r="3" spans="1:6" x14ac:dyDescent="0.55000000000000004">
      <c r="A3" s="65" t="s">
        <v>67</v>
      </c>
      <c r="B3" s="2" t="s">
        <v>88</v>
      </c>
      <c r="C3" s="2" t="s">
        <v>89</v>
      </c>
      <c r="D3" s="2" t="s">
        <v>29</v>
      </c>
      <c r="E3" s="3">
        <v>2000</v>
      </c>
      <c r="F3" s="33">
        <v>2000</v>
      </c>
    </row>
    <row r="4" spans="1:6" ht="18.5" thickBot="1" x14ac:dyDescent="0.6">
      <c r="A4" s="66" t="s">
        <v>67</v>
      </c>
      <c r="B4" s="52" t="s">
        <v>90</v>
      </c>
      <c r="C4" s="52" t="s">
        <v>91</v>
      </c>
      <c r="D4" s="52" t="s">
        <v>30</v>
      </c>
      <c r="E4" s="13">
        <v>1100</v>
      </c>
      <c r="F4" s="67">
        <v>1100</v>
      </c>
    </row>
    <row r="5" spans="1:6" ht="18.5" thickBot="1" x14ac:dyDescent="0.6">
      <c r="A5" s="54" t="str">
        <f>A4</f>
        <v>東北</v>
      </c>
      <c r="B5" s="55"/>
      <c r="C5" s="55"/>
      <c r="D5" s="56" t="s">
        <v>105</v>
      </c>
      <c r="E5" s="57">
        <f>SUBTOTAL(9,E2:E4)</f>
        <v>4600</v>
      </c>
      <c r="F5" s="58">
        <f>SUBTOTAL(9,F2:F4)</f>
        <v>4600</v>
      </c>
    </row>
    <row r="6" spans="1:6" x14ac:dyDescent="0.55000000000000004">
      <c r="A6" s="68" t="s">
        <v>68</v>
      </c>
      <c r="B6" s="53" t="s">
        <v>41</v>
      </c>
      <c r="C6" s="53" t="s">
        <v>45</v>
      </c>
      <c r="D6" s="53" t="s">
        <v>33</v>
      </c>
      <c r="E6" s="59">
        <v>1200</v>
      </c>
      <c r="F6" s="69">
        <v>1200</v>
      </c>
    </row>
    <row r="7" spans="1:6" x14ac:dyDescent="0.55000000000000004">
      <c r="A7" s="65" t="s">
        <v>68</v>
      </c>
      <c r="B7" s="2" t="s">
        <v>40</v>
      </c>
      <c r="C7" s="2" t="s">
        <v>46</v>
      </c>
      <c r="D7" s="2" t="s">
        <v>31</v>
      </c>
      <c r="E7" s="3">
        <v>1000</v>
      </c>
      <c r="F7" s="33">
        <v>1000</v>
      </c>
    </row>
    <row r="8" spans="1:6" x14ac:dyDescent="0.55000000000000004">
      <c r="A8" s="65" t="s">
        <v>68</v>
      </c>
      <c r="B8" s="2" t="s">
        <v>43</v>
      </c>
      <c r="C8" s="2" t="s">
        <v>48</v>
      </c>
      <c r="D8" s="2" t="s">
        <v>32</v>
      </c>
      <c r="E8" s="3">
        <v>900</v>
      </c>
      <c r="F8" s="33">
        <v>900</v>
      </c>
    </row>
    <row r="9" spans="1:6" x14ac:dyDescent="0.55000000000000004">
      <c r="A9" s="65" t="s">
        <v>68</v>
      </c>
      <c r="B9" s="2" t="s">
        <v>44</v>
      </c>
      <c r="C9" s="2" t="s">
        <v>54</v>
      </c>
      <c r="D9" s="2" t="s">
        <v>34</v>
      </c>
      <c r="E9" s="3">
        <v>700</v>
      </c>
      <c r="F9" s="33">
        <v>700</v>
      </c>
    </row>
    <row r="10" spans="1:6" ht="18.5" thickBot="1" x14ac:dyDescent="0.6">
      <c r="A10" s="66" t="s">
        <v>68</v>
      </c>
      <c r="B10" s="52" t="s">
        <v>42</v>
      </c>
      <c r="C10" s="52" t="s">
        <v>60</v>
      </c>
      <c r="D10" s="52" t="s">
        <v>35</v>
      </c>
      <c r="E10" s="13">
        <v>1000</v>
      </c>
      <c r="F10" s="67">
        <v>1000</v>
      </c>
    </row>
    <row r="11" spans="1:6" ht="18.5" thickBot="1" x14ac:dyDescent="0.6">
      <c r="A11" s="54" t="str">
        <f>A10</f>
        <v>関東</v>
      </c>
      <c r="B11" s="55"/>
      <c r="C11" s="55"/>
      <c r="D11" s="56" t="s">
        <v>105</v>
      </c>
      <c r="E11" s="57">
        <f>SUBTOTAL(9,E6:E10)</f>
        <v>4800</v>
      </c>
      <c r="F11" s="58">
        <f>SUBTOTAL(9,F6:F10)</f>
        <v>4800</v>
      </c>
    </row>
    <row r="12" spans="1:6" x14ac:dyDescent="0.55000000000000004">
      <c r="A12" s="68" t="s">
        <v>69</v>
      </c>
      <c r="B12" s="53" t="s">
        <v>94</v>
      </c>
      <c r="C12" s="53" t="s">
        <v>95</v>
      </c>
      <c r="D12" s="53" t="s">
        <v>36</v>
      </c>
      <c r="E12" s="59">
        <v>1100</v>
      </c>
      <c r="F12" s="69">
        <v>1100</v>
      </c>
    </row>
    <row r="13" spans="1:6" x14ac:dyDescent="0.55000000000000004">
      <c r="A13" s="65" t="s">
        <v>69</v>
      </c>
      <c r="B13" s="2" t="s">
        <v>96</v>
      </c>
      <c r="C13" s="2" t="s">
        <v>97</v>
      </c>
      <c r="D13" s="2" t="s">
        <v>37</v>
      </c>
      <c r="E13" s="3">
        <v>600</v>
      </c>
      <c r="F13" s="33">
        <v>600</v>
      </c>
    </row>
    <row r="14" spans="1:6" ht="18.5" thickBot="1" x14ac:dyDescent="0.6">
      <c r="A14" s="66" t="s">
        <v>69</v>
      </c>
      <c r="B14" s="52" t="s">
        <v>92</v>
      </c>
      <c r="C14" s="52" t="s">
        <v>93</v>
      </c>
      <c r="D14" s="52" t="s">
        <v>84</v>
      </c>
      <c r="E14" s="13">
        <v>900</v>
      </c>
      <c r="F14" s="67">
        <v>900</v>
      </c>
    </row>
    <row r="15" spans="1:6" ht="18.5" thickBot="1" x14ac:dyDescent="0.6">
      <c r="A15" s="54" t="str">
        <f>A14</f>
        <v>中部</v>
      </c>
      <c r="B15" s="55"/>
      <c r="C15" s="55"/>
      <c r="D15" s="56" t="s">
        <v>106</v>
      </c>
      <c r="E15" s="57">
        <f>SUBTOTAL(9,E12:E14)</f>
        <v>2600</v>
      </c>
      <c r="F15" s="58">
        <f>SUBTOTAL(9,F12:F14)</f>
        <v>2600</v>
      </c>
    </row>
    <row r="16" spans="1:6" ht="18.5" thickBot="1" x14ac:dyDescent="0.6">
      <c r="A16" s="54" t="s">
        <v>111</v>
      </c>
      <c r="B16" s="55"/>
      <c r="C16" s="55"/>
      <c r="D16" s="56" t="s">
        <v>107</v>
      </c>
      <c r="E16" s="57">
        <f>SUBTOTAL(9,E2:E15)</f>
        <v>12000</v>
      </c>
      <c r="F16" s="58">
        <f>SUM(F2:F15)</f>
        <v>24000</v>
      </c>
    </row>
  </sheetData>
  <mergeCells count="4">
    <mergeCell ref="A5:C5"/>
    <mergeCell ref="A11:C11"/>
    <mergeCell ref="A15:C15"/>
    <mergeCell ref="A16:C16"/>
  </mergeCells>
  <phoneticPr fontId="1"/>
  <dataValidations count="2">
    <dataValidation type="list" allowBlank="1" showInputMessage="1" showErrorMessage="1" sqref="B6:B10 B2:B4 B12:B14" xr:uid="{484D5793-2087-4662-B3CD-41011C92FFDA}">
      <formula1>都道府県</formula1>
    </dataValidation>
    <dataValidation type="list" allowBlank="1" showInputMessage="1" showErrorMessage="1" sqref="A6:A10 A2:A4 A12:A14" xr:uid="{F7919751-CFDD-4F2C-BF71-DACE48C048EA}">
      <formula1>地方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759632-8B3F-465E-B9DF-FCAF9C497EE3}">
          <x14:formula1>
            <xm:f>OFFSET(合計・平均元データ2!$A$3,0,MATCH($B2,合計・平均元データ2!$1:$1,0)-1,INDEX(合計・平均元データ2!$2:$2,1,MATCH($B2,合計・平均元データ2!$1:$1,0)),1)</xm:f>
          </x14:formula1>
          <xm:sqref>C6:C10 C2:C4 C12:C14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344A-F555-4EB6-B854-2F86CD5FC42C}">
  <sheetPr>
    <tabColor theme="2" tint="-9.9978637043366805E-2"/>
  </sheetPr>
  <dimension ref="A1:F16"/>
  <sheetViews>
    <sheetView workbookViewId="0"/>
  </sheetViews>
  <sheetFormatPr defaultRowHeight="18" x14ac:dyDescent="0.55000000000000004"/>
  <cols>
    <col min="2" max="2" width="13.4140625" customWidth="1"/>
    <col min="5" max="6" width="11.08203125" customWidth="1"/>
  </cols>
  <sheetData>
    <row r="1" spans="1:6" x14ac:dyDescent="0.55000000000000004">
      <c r="A1" s="60" t="s">
        <v>65</v>
      </c>
      <c r="B1" s="61" t="s">
        <v>38</v>
      </c>
      <c r="C1" s="61" t="s">
        <v>39</v>
      </c>
      <c r="D1" s="62" t="s">
        <v>108</v>
      </c>
      <c r="E1" s="63" t="s">
        <v>109</v>
      </c>
      <c r="F1" s="64" t="s">
        <v>112</v>
      </c>
    </row>
    <row r="2" spans="1:6" x14ac:dyDescent="0.55000000000000004">
      <c r="A2" s="65" t="s">
        <v>67</v>
      </c>
      <c r="B2" s="2" t="s">
        <v>86</v>
      </c>
      <c r="C2" s="2" t="s">
        <v>87</v>
      </c>
      <c r="D2" s="2" t="s">
        <v>28</v>
      </c>
      <c r="E2" s="3">
        <v>1500</v>
      </c>
      <c r="F2" s="33">
        <v>1500</v>
      </c>
    </row>
    <row r="3" spans="1:6" x14ac:dyDescent="0.55000000000000004">
      <c r="A3" s="65" t="s">
        <v>67</v>
      </c>
      <c r="B3" s="2" t="s">
        <v>88</v>
      </c>
      <c r="C3" s="2" t="s">
        <v>89</v>
      </c>
      <c r="D3" s="2" t="s">
        <v>29</v>
      </c>
      <c r="E3" s="3">
        <v>2000</v>
      </c>
      <c r="F3" s="33">
        <v>2000</v>
      </c>
    </row>
    <row r="4" spans="1:6" ht="18.5" thickBot="1" x14ac:dyDescent="0.6">
      <c r="A4" s="66" t="s">
        <v>67</v>
      </c>
      <c r="B4" s="52" t="s">
        <v>90</v>
      </c>
      <c r="C4" s="52" t="s">
        <v>91</v>
      </c>
      <c r="D4" s="52" t="s">
        <v>30</v>
      </c>
      <c r="E4" s="13">
        <v>1100</v>
      </c>
      <c r="F4" s="67">
        <v>1100</v>
      </c>
    </row>
    <row r="5" spans="1:6" ht="18.5" thickBot="1" x14ac:dyDescent="0.6">
      <c r="A5" s="54" t="str">
        <f>A4</f>
        <v>東北</v>
      </c>
      <c r="B5" s="55"/>
      <c r="C5" s="55"/>
      <c r="D5" s="56" t="s">
        <v>113</v>
      </c>
      <c r="E5" s="57">
        <f>SUBTOTAL(1,E2:E4)</f>
        <v>1533.3333333333333</v>
      </c>
      <c r="F5" s="58">
        <f>SUBTOTAL(1,F2:F4)</f>
        <v>1533.3333333333333</v>
      </c>
    </row>
    <row r="6" spans="1:6" x14ac:dyDescent="0.55000000000000004">
      <c r="A6" s="68" t="s">
        <v>68</v>
      </c>
      <c r="B6" s="53" t="s">
        <v>41</v>
      </c>
      <c r="C6" s="53" t="s">
        <v>45</v>
      </c>
      <c r="D6" s="53" t="s">
        <v>33</v>
      </c>
      <c r="E6" s="59">
        <v>1200</v>
      </c>
      <c r="F6" s="69">
        <v>1200</v>
      </c>
    </row>
    <row r="7" spans="1:6" x14ac:dyDescent="0.55000000000000004">
      <c r="A7" s="65" t="s">
        <v>68</v>
      </c>
      <c r="B7" s="2" t="s">
        <v>40</v>
      </c>
      <c r="C7" s="2" t="s">
        <v>46</v>
      </c>
      <c r="D7" s="2" t="s">
        <v>31</v>
      </c>
      <c r="E7" s="3">
        <v>1000</v>
      </c>
      <c r="F7" s="33">
        <v>1000</v>
      </c>
    </row>
    <row r="8" spans="1:6" x14ac:dyDescent="0.55000000000000004">
      <c r="A8" s="65" t="s">
        <v>68</v>
      </c>
      <c r="B8" s="2" t="s">
        <v>43</v>
      </c>
      <c r="C8" s="2" t="s">
        <v>48</v>
      </c>
      <c r="D8" s="2" t="s">
        <v>32</v>
      </c>
      <c r="E8" s="3">
        <v>900</v>
      </c>
      <c r="F8" s="33">
        <v>900</v>
      </c>
    </row>
    <row r="9" spans="1:6" x14ac:dyDescent="0.55000000000000004">
      <c r="A9" s="65" t="s">
        <v>68</v>
      </c>
      <c r="B9" s="2" t="s">
        <v>44</v>
      </c>
      <c r="C9" s="2" t="s">
        <v>54</v>
      </c>
      <c r="D9" s="2" t="s">
        <v>34</v>
      </c>
      <c r="E9" s="3">
        <v>700</v>
      </c>
      <c r="F9" s="33">
        <v>700</v>
      </c>
    </row>
    <row r="10" spans="1:6" ht="18.5" thickBot="1" x14ac:dyDescent="0.6">
      <c r="A10" s="66" t="s">
        <v>68</v>
      </c>
      <c r="B10" s="52" t="s">
        <v>42</v>
      </c>
      <c r="C10" s="52" t="s">
        <v>60</v>
      </c>
      <c r="D10" s="52" t="s">
        <v>35</v>
      </c>
      <c r="E10" s="13">
        <v>1000</v>
      </c>
      <c r="F10" s="67">
        <v>1000</v>
      </c>
    </row>
    <row r="11" spans="1:6" ht="18.5" thickBot="1" x14ac:dyDescent="0.6">
      <c r="A11" s="54" t="str">
        <f>A10</f>
        <v>関東</v>
      </c>
      <c r="B11" s="55"/>
      <c r="C11" s="55"/>
      <c r="D11" s="56" t="s">
        <v>113</v>
      </c>
      <c r="E11" s="57">
        <f>SUBTOTAL(1,E6:E10)</f>
        <v>960</v>
      </c>
      <c r="F11" s="58">
        <f>SUBTOTAL(1,F6:F10)</f>
        <v>960</v>
      </c>
    </row>
    <row r="12" spans="1:6" x14ac:dyDescent="0.55000000000000004">
      <c r="A12" s="68" t="s">
        <v>69</v>
      </c>
      <c r="B12" s="53" t="s">
        <v>94</v>
      </c>
      <c r="C12" s="53" t="s">
        <v>95</v>
      </c>
      <c r="D12" s="53" t="s">
        <v>36</v>
      </c>
      <c r="E12" s="59">
        <v>1100</v>
      </c>
      <c r="F12" s="69">
        <v>1100</v>
      </c>
    </row>
    <row r="13" spans="1:6" x14ac:dyDescent="0.55000000000000004">
      <c r="A13" s="65" t="s">
        <v>69</v>
      </c>
      <c r="B13" s="2" t="s">
        <v>96</v>
      </c>
      <c r="C13" s="2" t="s">
        <v>97</v>
      </c>
      <c r="D13" s="2" t="s">
        <v>37</v>
      </c>
      <c r="E13" s="3">
        <v>600</v>
      </c>
      <c r="F13" s="33">
        <v>600</v>
      </c>
    </row>
    <row r="14" spans="1:6" ht="18.5" thickBot="1" x14ac:dyDescent="0.6">
      <c r="A14" s="66" t="s">
        <v>69</v>
      </c>
      <c r="B14" s="52" t="s">
        <v>92</v>
      </c>
      <c r="C14" s="52" t="s">
        <v>93</v>
      </c>
      <c r="D14" s="52" t="s">
        <v>84</v>
      </c>
      <c r="E14" s="13">
        <v>900</v>
      </c>
      <c r="F14" s="67">
        <v>900</v>
      </c>
    </row>
    <row r="15" spans="1:6" ht="18.5" thickBot="1" x14ac:dyDescent="0.6">
      <c r="A15" s="54" t="str">
        <f>A14</f>
        <v>中部</v>
      </c>
      <c r="B15" s="55"/>
      <c r="C15" s="55"/>
      <c r="D15" s="56" t="s">
        <v>113</v>
      </c>
      <c r="E15" s="57">
        <f>SUBTOTAL(1,E12:E14)</f>
        <v>866.66666666666663</v>
      </c>
      <c r="F15" s="58">
        <f>SUBTOTAL(1,F12:F14)</f>
        <v>866.66666666666663</v>
      </c>
    </row>
    <row r="16" spans="1:6" ht="18.5" thickBot="1" x14ac:dyDescent="0.6">
      <c r="A16" s="54" t="s">
        <v>111</v>
      </c>
      <c r="B16" s="55"/>
      <c r="C16" s="55"/>
      <c r="D16" s="56" t="s">
        <v>113</v>
      </c>
      <c r="E16" s="57">
        <f>SUBTOTAL(1,E2:E15)</f>
        <v>1090.909090909091</v>
      </c>
      <c r="F16" s="58">
        <f>AVERAGE(F2:F15)</f>
        <v>1097.1428571428571</v>
      </c>
    </row>
  </sheetData>
  <mergeCells count="4">
    <mergeCell ref="A5:C5"/>
    <mergeCell ref="A11:C11"/>
    <mergeCell ref="A15:C15"/>
    <mergeCell ref="A16:C16"/>
  </mergeCells>
  <phoneticPr fontId="1"/>
  <dataValidations count="2">
    <dataValidation type="list" allowBlank="1" showInputMessage="1" showErrorMessage="1" sqref="A6:A10 A2:A4 A12:A14" xr:uid="{E13E2DED-41B6-4287-8471-44250D5C4D0D}">
      <formula1>地方</formula1>
    </dataValidation>
    <dataValidation type="list" allowBlank="1" showInputMessage="1" showErrorMessage="1" sqref="B6:B10 B2:B4 B12:B14" xr:uid="{62DEF570-59E6-409B-8BDF-8A4708FAEACE}">
      <formula1>都道府県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194993-CA32-447E-BEE3-758B0C923BF0}">
          <x14:formula1>
            <xm:f>OFFSET(合計・平均元データ2!$A$3,0,MATCH($B2,合計・平均元データ2!$1:$1,0)-1,INDEX(合計・平均元データ2!$2:$2,1,MATCH($B2,合計・平均元データ2!$1:$1,0)),1)</xm:f>
          </x14:formula1>
          <xm:sqref>C6:C10 C2:C4 C12:C14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75A7-403B-429C-99E0-69F70894F318}">
  <dimension ref="A1:L8"/>
  <sheetViews>
    <sheetView workbookViewId="0"/>
  </sheetViews>
  <sheetFormatPr defaultRowHeight="18" x14ac:dyDescent="0.55000000000000004"/>
  <cols>
    <col min="5" max="5" width="8.6640625" customWidth="1"/>
  </cols>
  <sheetData>
    <row r="1" spans="1:12" x14ac:dyDescent="0.55000000000000004">
      <c r="A1" t="s">
        <v>41</v>
      </c>
      <c r="B1" t="s">
        <v>40</v>
      </c>
      <c r="C1" t="s">
        <v>42</v>
      </c>
      <c r="D1" t="s">
        <v>43</v>
      </c>
      <c r="E1" t="s">
        <v>44</v>
      </c>
      <c r="F1" t="s">
        <v>86</v>
      </c>
      <c r="G1" t="s">
        <v>88</v>
      </c>
      <c r="H1" t="s">
        <v>90</v>
      </c>
      <c r="I1" t="s">
        <v>92</v>
      </c>
      <c r="J1" t="s">
        <v>94</v>
      </c>
      <c r="K1" t="s">
        <v>96</v>
      </c>
      <c r="L1" t="s">
        <v>98</v>
      </c>
    </row>
    <row r="2" spans="1:12" x14ac:dyDescent="0.55000000000000004">
      <c r="A2">
        <f>COUNTA(A3:A200)</f>
        <v>5</v>
      </c>
      <c r="B2">
        <f>COUNTA(B3:B200)</f>
        <v>3</v>
      </c>
      <c r="C2">
        <f>COUNTA(C3:C200)</f>
        <v>4</v>
      </c>
      <c r="D2">
        <f>COUNTA(D3:D200)</f>
        <v>6</v>
      </c>
      <c r="E2">
        <f>COUNTA(E3:E200)</f>
        <v>2</v>
      </c>
      <c r="F2">
        <f t="shared" ref="F2:I2" si="0">COUNTA(F3:F200)</f>
        <v>1</v>
      </c>
      <c r="G2">
        <f t="shared" si="0"/>
        <v>1</v>
      </c>
      <c r="H2">
        <f t="shared" si="0"/>
        <v>1</v>
      </c>
      <c r="I2">
        <f t="shared" si="0"/>
        <v>1</v>
      </c>
      <c r="J2">
        <f t="shared" ref="J2" si="1">COUNTA(J3:J200)</f>
        <v>1</v>
      </c>
      <c r="K2">
        <f t="shared" ref="K2:L2" si="2">COUNTA(K3:K200)</f>
        <v>1</v>
      </c>
      <c r="L2">
        <f t="shared" si="2"/>
        <v>1</v>
      </c>
    </row>
    <row r="3" spans="1:12" x14ac:dyDescent="0.55000000000000004">
      <c r="A3" t="s">
        <v>45</v>
      </c>
      <c r="B3" t="s">
        <v>46</v>
      </c>
      <c r="C3" t="s">
        <v>47</v>
      </c>
      <c r="D3" t="s">
        <v>48</v>
      </c>
      <c r="E3" t="s">
        <v>49</v>
      </c>
      <c r="F3" t="s">
        <v>87</v>
      </c>
      <c r="G3" t="s">
        <v>89</v>
      </c>
      <c r="H3" t="s">
        <v>91</v>
      </c>
      <c r="I3" t="s">
        <v>93</v>
      </c>
      <c r="J3" t="s">
        <v>95</v>
      </c>
      <c r="K3" t="s">
        <v>97</v>
      </c>
      <c r="L3" t="s">
        <v>99</v>
      </c>
    </row>
    <row r="4" spans="1:12" x14ac:dyDescent="0.55000000000000004">
      <c r="A4" t="s">
        <v>50</v>
      </c>
      <c r="B4" t="s">
        <v>51</v>
      </c>
      <c r="C4" t="s">
        <v>52</v>
      </c>
      <c r="D4" t="s">
        <v>53</v>
      </c>
      <c r="E4" t="s">
        <v>54</v>
      </c>
    </row>
    <row r="5" spans="1:12" x14ac:dyDescent="0.55000000000000004">
      <c r="A5" t="s">
        <v>55</v>
      </c>
      <c r="B5" t="s">
        <v>56</v>
      </c>
      <c r="C5" t="s">
        <v>57</v>
      </c>
      <c r="D5" t="s">
        <v>58</v>
      </c>
    </row>
    <row r="6" spans="1:12" x14ac:dyDescent="0.55000000000000004">
      <c r="A6" t="s">
        <v>59</v>
      </c>
      <c r="C6" t="s">
        <v>60</v>
      </c>
      <c r="D6" t="s">
        <v>61</v>
      </c>
    </row>
    <row r="7" spans="1:12" x14ac:dyDescent="0.55000000000000004">
      <c r="A7" t="s">
        <v>62</v>
      </c>
      <c r="D7" t="s">
        <v>63</v>
      </c>
    </row>
    <row r="8" spans="1:12" x14ac:dyDescent="0.55000000000000004">
      <c r="D8" t="s">
        <v>64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121D-DBA1-4DA8-9E8B-6E0C00C1A0E1}">
  <dimension ref="A1:D8"/>
  <sheetViews>
    <sheetView workbookViewId="0"/>
  </sheetViews>
  <sheetFormatPr defaultRowHeight="18" x14ac:dyDescent="0.55000000000000004"/>
  <sheetData>
    <row r="1" spans="1:4" x14ac:dyDescent="0.55000000000000004">
      <c r="A1" t="s">
        <v>66</v>
      </c>
      <c r="B1" t="s">
        <v>67</v>
      </c>
      <c r="C1" t="s">
        <v>100</v>
      </c>
      <c r="D1" t="s">
        <v>68</v>
      </c>
    </row>
    <row r="2" spans="1:4" x14ac:dyDescent="0.55000000000000004">
      <c r="A2" t="s">
        <v>85</v>
      </c>
      <c r="B2" t="s">
        <v>70</v>
      </c>
      <c r="C2" t="s">
        <v>76</v>
      </c>
      <c r="D2" t="s">
        <v>77</v>
      </c>
    </row>
    <row r="3" spans="1:4" x14ac:dyDescent="0.55000000000000004">
      <c r="B3" t="s">
        <v>71</v>
      </c>
      <c r="C3" t="s">
        <v>101</v>
      </c>
      <c r="D3" t="s">
        <v>78</v>
      </c>
    </row>
    <row r="4" spans="1:4" x14ac:dyDescent="0.55000000000000004">
      <c r="B4" t="s">
        <v>72</v>
      </c>
      <c r="C4" t="s">
        <v>102</v>
      </c>
      <c r="D4" t="s">
        <v>79</v>
      </c>
    </row>
    <row r="5" spans="1:4" x14ac:dyDescent="0.55000000000000004">
      <c r="B5" t="s">
        <v>73</v>
      </c>
      <c r="C5" t="s">
        <v>103</v>
      </c>
      <c r="D5" t="s">
        <v>80</v>
      </c>
    </row>
    <row r="6" spans="1:4" x14ac:dyDescent="0.55000000000000004">
      <c r="B6" t="s">
        <v>74</v>
      </c>
      <c r="C6" t="s">
        <v>104</v>
      </c>
      <c r="D6" t="s">
        <v>81</v>
      </c>
    </row>
    <row r="7" spans="1:4" x14ac:dyDescent="0.55000000000000004">
      <c r="B7" t="s">
        <v>75</v>
      </c>
      <c r="D7" t="s">
        <v>82</v>
      </c>
    </row>
    <row r="8" spans="1:4" x14ac:dyDescent="0.55000000000000004">
      <c r="D8" t="s">
        <v>83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50AB-2788-4CA3-BBC4-FCD2AEA5F13C}">
  <dimension ref="A1:I33"/>
  <sheetViews>
    <sheetView zoomScale="70" zoomScaleNormal="70" workbookViewId="0"/>
  </sheetViews>
  <sheetFormatPr defaultRowHeight="18" x14ac:dyDescent="0.55000000000000004"/>
  <cols>
    <col min="1" max="1" width="6.6640625" customWidth="1"/>
    <col min="2" max="2" width="9.1640625" bestFit="1" customWidth="1"/>
    <col min="3" max="4" width="6.58203125" customWidth="1"/>
    <col min="5" max="8" width="10.58203125" customWidth="1"/>
    <col min="9" max="10" width="9.58203125" customWidth="1"/>
    <col min="12" max="12" width="9.1640625" bestFit="1" customWidth="1"/>
  </cols>
  <sheetData>
    <row r="1" spans="1:8" ht="18.5" thickBot="1" x14ac:dyDescent="0.6">
      <c r="A1" s="1">
        <v>2018</v>
      </c>
      <c r="B1" t="s">
        <v>11</v>
      </c>
      <c r="C1" s="1">
        <v>12</v>
      </c>
      <c r="D1" t="s">
        <v>12</v>
      </c>
    </row>
    <row r="2" spans="1:8" ht="13" customHeight="1" x14ac:dyDescent="0.55000000000000004">
      <c r="A2" s="29"/>
      <c r="B2" s="30" t="s">
        <v>13</v>
      </c>
      <c r="C2" s="30" t="s">
        <v>14</v>
      </c>
      <c r="D2" s="31" t="s">
        <v>15</v>
      </c>
      <c r="E2" s="38" t="s">
        <v>23</v>
      </c>
      <c r="F2" s="39"/>
      <c r="G2" s="39" t="s">
        <v>24</v>
      </c>
      <c r="H2" s="40"/>
    </row>
    <row r="3" spans="1:8" ht="13" customHeight="1" x14ac:dyDescent="0.55000000000000004">
      <c r="A3" s="32">
        <f>DATE($A$1,$C$1,ROW()-2)</f>
        <v>43435</v>
      </c>
      <c r="B3" s="3">
        <v>129257.14285714801</v>
      </c>
      <c r="C3" s="3">
        <v>200</v>
      </c>
      <c r="D3" s="33">
        <f>B3/C3</f>
        <v>646.28571428574003</v>
      </c>
      <c r="E3" s="26">
        <v>43435</v>
      </c>
      <c r="F3" s="2" t="s">
        <v>17</v>
      </c>
      <c r="G3" s="4">
        <v>43436</v>
      </c>
      <c r="H3" s="8" t="s">
        <v>17</v>
      </c>
    </row>
    <row r="4" spans="1:8" ht="13" customHeight="1" x14ac:dyDescent="0.55000000000000004">
      <c r="A4" s="32">
        <f t="shared" ref="A4:A33" si="0">DATE($A$1,$C$1,ROW()-2)</f>
        <v>43436</v>
      </c>
      <c r="B4" s="3">
        <v>129964.83516484</v>
      </c>
      <c r="C4" s="3">
        <v>201</v>
      </c>
      <c r="D4" s="33">
        <f t="shared" ref="D4:D33" si="1">B4/C4</f>
        <v>646.59121972557216</v>
      </c>
      <c r="E4" s="26">
        <v>43437</v>
      </c>
      <c r="F4" s="2" t="s">
        <v>18</v>
      </c>
      <c r="G4" s="4">
        <v>43437</v>
      </c>
      <c r="H4" s="8" t="s">
        <v>18</v>
      </c>
    </row>
    <row r="5" spans="1:8" ht="13" customHeight="1" x14ac:dyDescent="0.55000000000000004">
      <c r="A5" s="32">
        <f t="shared" si="0"/>
        <v>43437</v>
      </c>
      <c r="B5" s="3">
        <v>130672.52747253201</v>
      </c>
      <c r="C5" s="3">
        <v>202</v>
      </c>
      <c r="D5" s="33">
        <f t="shared" si="1"/>
        <v>646.89370035906938</v>
      </c>
      <c r="E5" s="27" t="s">
        <v>13</v>
      </c>
      <c r="F5" s="2" t="s">
        <v>19</v>
      </c>
      <c r="G5" s="11" t="str">
        <f>E5</f>
        <v>売上</v>
      </c>
      <c r="H5" s="8" t="s">
        <v>19</v>
      </c>
    </row>
    <row r="6" spans="1:8" ht="13" customHeight="1" x14ac:dyDescent="0.55000000000000004">
      <c r="A6" s="32">
        <f t="shared" si="0"/>
        <v>43438</v>
      </c>
      <c r="B6" s="3">
        <v>131380.219780224</v>
      </c>
      <c r="C6" s="3">
        <v>203</v>
      </c>
      <c r="D6" s="33">
        <f t="shared" si="1"/>
        <v>647.19320088780296</v>
      </c>
      <c r="E6" s="27" t="s">
        <v>5</v>
      </c>
      <c r="F6" s="5" t="s">
        <v>20</v>
      </c>
      <c r="G6" s="11" t="str">
        <f>E6</f>
        <v>合計</v>
      </c>
      <c r="H6" s="14" t="s">
        <v>20</v>
      </c>
    </row>
    <row r="7" spans="1:8" ht="13" customHeight="1" x14ac:dyDescent="0.55000000000000004">
      <c r="A7" s="32">
        <f t="shared" si="0"/>
        <v>43439</v>
      </c>
      <c r="B7" s="3">
        <v>132087.91208791599</v>
      </c>
      <c r="C7" s="3">
        <v>204</v>
      </c>
      <c r="D7" s="33">
        <f t="shared" si="1"/>
        <v>647.48976513684306</v>
      </c>
      <c r="E7" s="28">
        <f ca="1">SUBTOTAL(VLOOKUP(E6,SUBTOTAL関数表!$A$2:$B$12,2,FALSE),(OFFSET($A$2,MATCH($E$3,$A$3:$A$33,0),MATCH($E$5,$B$2:$D$2,0),E4-E3+1,1)))</f>
        <v>389894.50549452001</v>
      </c>
      <c r="F7" s="6" t="str">
        <f>IF(E5=$B$2,"円",IF($C$2=E5,"人","円/人"))</f>
        <v>円</v>
      </c>
      <c r="G7" s="13">
        <f ca="1">SUBTOTAL(VLOOKUP(G6,SUBTOTAL関数表!$A$2:$B$12,2,FALSE),(OFFSET($A$2,MATCH($E$3,$A$3:$A$33,0),MATCH($E$5,$B$2:$D$2,0),G4-G3+1,1)))</f>
        <v>259221.978021988</v>
      </c>
      <c r="H7" s="15" t="str">
        <f>F7</f>
        <v>円</v>
      </c>
    </row>
    <row r="8" spans="1:8" ht="13" customHeight="1" x14ac:dyDescent="0.55000000000000004">
      <c r="A8" s="32">
        <f t="shared" si="0"/>
        <v>43440</v>
      </c>
      <c r="B8" s="3">
        <v>132795.60439560801</v>
      </c>
      <c r="C8" s="3">
        <v>205</v>
      </c>
      <c r="D8" s="33">
        <f t="shared" si="1"/>
        <v>647.78343607613658</v>
      </c>
      <c r="E8" s="41"/>
      <c r="F8" s="41"/>
      <c r="G8" s="48" t="s">
        <v>16</v>
      </c>
      <c r="H8" s="49"/>
    </row>
    <row r="9" spans="1:8" ht="13" customHeight="1" x14ac:dyDescent="0.55000000000000004">
      <c r="A9" s="32">
        <f t="shared" si="0"/>
        <v>43441</v>
      </c>
      <c r="B9" s="3">
        <v>133503.2967033</v>
      </c>
      <c r="C9" s="3">
        <v>206</v>
      </c>
      <c r="D9" s="33">
        <f t="shared" si="1"/>
        <v>648.07425584126213</v>
      </c>
      <c r="E9" s="42"/>
      <c r="F9" s="42"/>
      <c r="G9" s="12">
        <f>E3</f>
        <v>43435</v>
      </c>
      <c r="H9" s="16">
        <f>E4</f>
        <v>43437</v>
      </c>
    </row>
    <row r="10" spans="1:8" ht="13" customHeight="1" x14ac:dyDescent="0.55000000000000004">
      <c r="A10" s="32">
        <f t="shared" si="0"/>
        <v>43442</v>
      </c>
      <c r="B10" s="3">
        <v>134210.98901099199</v>
      </c>
      <c r="C10" s="3">
        <v>207</v>
      </c>
      <c r="D10" s="33">
        <f t="shared" si="1"/>
        <v>648.36226575358455</v>
      </c>
      <c r="E10" s="42"/>
      <c r="F10" s="42"/>
      <c r="G10" s="12">
        <f>G3</f>
        <v>43436</v>
      </c>
      <c r="H10" s="17">
        <f>G4</f>
        <v>43437</v>
      </c>
    </row>
    <row r="11" spans="1:8" ht="13" customHeight="1" x14ac:dyDescent="0.55000000000000004">
      <c r="A11" s="32">
        <f t="shared" si="0"/>
        <v>43443</v>
      </c>
      <c r="B11" s="3">
        <v>134918.68131868399</v>
      </c>
      <c r="C11" s="3">
        <v>208</v>
      </c>
      <c r="D11" s="33">
        <f t="shared" si="1"/>
        <v>648.6475063398268</v>
      </c>
      <c r="E11" s="42"/>
      <c r="F11" s="42"/>
      <c r="G11" s="44" t="str">
        <f>E5&amp;"の"&amp;E6&amp;"の差を求める"</f>
        <v>売上の合計の差を求める</v>
      </c>
      <c r="H11" s="45"/>
    </row>
    <row r="12" spans="1:8" ht="13" customHeight="1" x14ac:dyDescent="0.55000000000000004">
      <c r="A12" s="32">
        <f t="shared" si="0"/>
        <v>43444</v>
      </c>
      <c r="B12" s="3">
        <v>135626.37362637601</v>
      </c>
      <c r="C12" s="3">
        <v>209</v>
      </c>
      <c r="D12" s="33">
        <f t="shared" si="1"/>
        <v>648.93001735108135</v>
      </c>
      <c r="E12" s="42"/>
      <c r="F12" s="42"/>
      <c r="G12" s="46"/>
      <c r="H12" s="47"/>
    </row>
    <row r="13" spans="1:8" ht="13" customHeight="1" thickBot="1" x14ac:dyDescent="0.6">
      <c r="A13" s="32">
        <f t="shared" si="0"/>
        <v>43445</v>
      </c>
      <c r="B13" s="3">
        <v>136334.065934068</v>
      </c>
      <c r="C13" s="3">
        <v>210</v>
      </c>
      <c r="D13" s="33">
        <f t="shared" si="1"/>
        <v>649.20983778127618</v>
      </c>
      <c r="E13" s="43"/>
      <c r="F13" s="43"/>
      <c r="G13" s="18">
        <f ca="1">SUM(OFFSET($A$2,MATCH($E$3,$A$3:$A$33,0),MATCH($E$5,$B$2:$D$2,0),G10-G9+1,1))</f>
        <v>259221.978021988</v>
      </c>
      <c r="H13" s="19" t="str">
        <f>F7</f>
        <v>円</v>
      </c>
    </row>
    <row r="14" spans="1:8" ht="13" customHeight="1" x14ac:dyDescent="0.55000000000000004">
      <c r="A14" s="32">
        <f t="shared" si="0"/>
        <v>43446</v>
      </c>
      <c r="B14" s="3">
        <v>137041.75824175999</v>
      </c>
      <c r="C14" s="3">
        <v>211</v>
      </c>
      <c r="D14" s="33">
        <f t="shared" si="1"/>
        <v>649.48700588511849</v>
      </c>
      <c r="E14" s="38" t="s">
        <v>25</v>
      </c>
      <c r="F14" s="39"/>
      <c r="G14" s="39" t="s">
        <v>26</v>
      </c>
      <c r="H14" s="40"/>
    </row>
    <row r="15" spans="1:8" ht="13" customHeight="1" x14ac:dyDescent="0.55000000000000004">
      <c r="A15" s="32">
        <f t="shared" si="0"/>
        <v>43447</v>
      </c>
      <c r="B15" s="3">
        <v>137749.45054945201</v>
      </c>
      <c r="C15" s="3">
        <v>212</v>
      </c>
      <c r="D15" s="33">
        <f t="shared" si="1"/>
        <v>649.76155919552832</v>
      </c>
      <c r="E15" s="26">
        <v>43441</v>
      </c>
      <c r="F15" s="2" t="s">
        <v>17</v>
      </c>
      <c r="G15" s="4">
        <v>43458</v>
      </c>
      <c r="H15" s="8" t="s">
        <v>17</v>
      </c>
    </row>
    <row r="16" spans="1:8" ht="13" customHeight="1" x14ac:dyDescent="0.55000000000000004">
      <c r="A16" s="32">
        <f t="shared" si="0"/>
        <v>43448</v>
      </c>
      <c r="B16" s="3">
        <v>138457.142857144</v>
      </c>
      <c r="C16" s="3">
        <v>213</v>
      </c>
      <c r="D16" s="33">
        <f t="shared" si="1"/>
        <v>650.0335345405822</v>
      </c>
      <c r="E16" s="26">
        <v>43463</v>
      </c>
      <c r="F16" s="2" t="s">
        <v>18</v>
      </c>
      <c r="G16" s="4">
        <v>43465</v>
      </c>
      <c r="H16" s="8" t="s">
        <v>18</v>
      </c>
    </row>
    <row r="17" spans="1:9" ht="13" customHeight="1" x14ac:dyDescent="0.55000000000000004">
      <c r="A17" s="32">
        <f t="shared" si="0"/>
        <v>43449</v>
      </c>
      <c r="B17" s="3">
        <v>139164.835164836</v>
      </c>
      <c r="C17" s="3">
        <v>234.75</v>
      </c>
      <c r="D17" s="33">
        <f t="shared" si="1"/>
        <v>592.82144905148459</v>
      </c>
      <c r="E17" s="27" t="s">
        <v>13</v>
      </c>
      <c r="F17" s="2" t="s">
        <v>19</v>
      </c>
      <c r="G17" s="11" t="str">
        <f>E17</f>
        <v>売上</v>
      </c>
      <c r="H17" s="8" t="s">
        <v>19</v>
      </c>
    </row>
    <row r="18" spans="1:9" ht="13" customHeight="1" x14ac:dyDescent="0.55000000000000004">
      <c r="A18" s="32">
        <f t="shared" si="0"/>
        <v>43450</v>
      </c>
      <c r="B18" s="3">
        <v>139872.52747252799</v>
      </c>
      <c r="C18" s="3">
        <v>232.4</v>
      </c>
      <c r="D18" s="33">
        <f t="shared" si="1"/>
        <v>601.86113370278827</v>
      </c>
      <c r="E18" s="27" t="s">
        <v>0</v>
      </c>
      <c r="F18" s="5" t="s">
        <v>20</v>
      </c>
      <c r="G18" s="11" t="str">
        <f>E18</f>
        <v>平均</v>
      </c>
      <c r="H18" s="14" t="s">
        <v>20</v>
      </c>
    </row>
    <row r="19" spans="1:9" ht="13" customHeight="1" x14ac:dyDescent="0.55000000000000004">
      <c r="A19" s="32">
        <f t="shared" si="0"/>
        <v>43451</v>
      </c>
      <c r="B19" s="3">
        <v>140580.21978022001</v>
      </c>
      <c r="C19" s="3">
        <v>230.05</v>
      </c>
      <c r="D19" s="33">
        <f t="shared" si="1"/>
        <v>611.0855021961313</v>
      </c>
      <c r="E19" s="28">
        <f ca="1">SUBTOTAL(VLOOKUP(E18,SUBTOTAL関数表!$A$2:$B$12,2,FALSE),(OFFSET($A$2,MATCH($E$3,$A$3:$A$33,0),MATCH($E$5,$B$2:$D$2,0),E16-E15+1,1)))</f>
        <v>137041.75824176025</v>
      </c>
      <c r="F19" s="6" t="str">
        <f>IF(E17=$B$2,"円",IF($C$2=E17,"人","円/人"))</f>
        <v>円</v>
      </c>
      <c r="G19" s="13">
        <f ca="1">SUBTOTAL(VLOOKUP(G18,SUBTOTAL関数表!$A$2:$B$12,2,FALSE),(OFFSET($A$2,MATCH($E$3,$A$3:$A$33,0),MATCH($E$5,$B$2:$D$2,0),G16-G15+1,1)))</f>
        <v>131734.06593406998</v>
      </c>
      <c r="H19" s="15" t="str">
        <f>F19</f>
        <v>円</v>
      </c>
    </row>
    <row r="20" spans="1:9" ht="13" customHeight="1" x14ac:dyDescent="0.55000000000000004">
      <c r="A20" s="32">
        <f t="shared" si="0"/>
        <v>43452</v>
      </c>
      <c r="B20" s="3">
        <v>141287.912087912</v>
      </c>
      <c r="C20" s="3">
        <v>227.7</v>
      </c>
      <c r="D20" s="33">
        <f t="shared" si="1"/>
        <v>620.50027267418534</v>
      </c>
      <c r="E20" s="41"/>
      <c r="F20" s="41"/>
      <c r="G20" s="48" t="s">
        <v>27</v>
      </c>
      <c r="H20" s="49"/>
    </row>
    <row r="21" spans="1:9" ht="13" customHeight="1" x14ac:dyDescent="0.55000000000000004">
      <c r="A21" s="32">
        <f t="shared" si="0"/>
        <v>43453</v>
      </c>
      <c r="B21" s="3">
        <v>141995.60439560399</v>
      </c>
      <c r="C21" s="3">
        <v>225.35</v>
      </c>
      <c r="D21" s="33">
        <f t="shared" si="1"/>
        <v>630.11140179988456</v>
      </c>
      <c r="E21" s="42"/>
      <c r="F21" s="42"/>
      <c r="G21" s="12">
        <f>E15</f>
        <v>43441</v>
      </c>
      <c r="H21" s="16">
        <f>E16</f>
        <v>43463</v>
      </c>
    </row>
    <row r="22" spans="1:9" ht="13" customHeight="1" x14ac:dyDescent="0.55000000000000004">
      <c r="A22" s="32">
        <f t="shared" si="0"/>
        <v>43454</v>
      </c>
      <c r="B22" s="3">
        <v>142703.296703297</v>
      </c>
      <c r="C22" s="3">
        <v>223</v>
      </c>
      <c r="D22" s="33">
        <f t="shared" si="1"/>
        <v>639.92509732420183</v>
      </c>
      <c r="E22" s="42"/>
      <c r="F22" s="42"/>
      <c r="G22" s="12">
        <f>G15</f>
        <v>43458</v>
      </c>
      <c r="H22" s="17">
        <f>G16</f>
        <v>43465</v>
      </c>
    </row>
    <row r="23" spans="1:9" ht="13" customHeight="1" x14ac:dyDescent="0.55000000000000004">
      <c r="A23" s="32">
        <f t="shared" si="0"/>
        <v>43455</v>
      </c>
      <c r="B23" s="3">
        <v>143410.989010989</v>
      </c>
      <c r="C23" s="3">
        <v>220</v>
      </c>
      <c r="D23" s="33">
        <f t="shared" si="1"/>
        <v>651.86813186813185</v>
      </c>
      <c r="E23" s="42"/>
      <c r="F23" s="42"/>
      <c r="G23" s="44" t="str">
        <f>E17&amp;"の"&amp;E18&amp;"の差を求める"</f>
        <v>売上の平均の差を求める</v>
      </c>
      <c r="H23" s="45"/>
    </row>
    <row r="24" spans="1:9" ht="13" customHeight="1" x14ac:dyDescent="0.55000000000000004">
      <c r="A24" s="32">
        <f t="shared" si="0"/>
        <v>43456</v>
      </c>
      <c r="B24" s="3">
        <v>144118.68131868099</v>
      </c>
      <c r="C24" s="3">
        <v>221</v>
      </c>
      <c r="D24" s="33">
        <f t="shared" si="1"/>
        <v>652.12072994878281</v>
      </c>
      <c r="E24" s="42"/>
      <c r="F24" s="42"/>
      <c r="G24" s="46"/>
      <c r="H24" s="47"/>
    </row>
    <row r="25" spans="1:9" ht="13" customHeight="1" thickBot="1" x14ac:dyDescent="0.6">
      <c r="A25" s="32">
        <f>DATE($A$1,$C$1,ROW()-2)</f>
        <v>43457</v>
      </c>
      <c r="B25" s="3">
        <v>144826.373626374</v>
      </c>
      <c r="C25" s="3">
        <v>212.5</v>
      </c>
      <c r="D25" s="33">
        <f t="shared" si="1"/>
        <v>681.53587588881885</v>
      </c>
      <c r="E25" s="43"/>
      <c r="F25" s="43"/>
      <c r="G25" s="18">
        <f ca="1">SUM(OFFSET($A$2,MATCH($E$3,$A$3:$A$33,0),MATCH($E$5,$B$2:$D$2,0),G22-G21+1,1))</f>
        <v>2434905.4945055405</v>
      </c>
      <c r="H25" s="19" t="str">
        <f>F19</f>
        <v>円</v>
      </c>
    </row>
    <row r="26" spans="1:9" ht="13" customHeight="1" x14ac:dyDescent="0.55000000000000004">
      <c r="A26" s="32">
        <f t="shared" si="0"/>
        <v>43458</v>
      </c>
      <c r="B26" s="3">
        <v>145534.06593406599</v>
      </c>
      <c r="C26" s="3">
        <v>215</v>
      </c>
      <c r="D26" s="33">
        <f t="shared" si="1"/>
        <v>676.90263225146975</v>
      </c>
    </row>
    <row r="27" spans="1:9" ht="13" customHeight="1" x14ac:dyDescent="0.55000000000000004">
      <c r="A27" s="32">
        <f t="shared" si="0"/>
        <v>43459</v>
      </c>
      <c r="B27" s="3">
        <v>146241.75824175801</v>
      </c>
      <c r="C27" s="3">
        <v>217.5</v>
      </c>
      <c r="D27" s="33">
        <f t="shared" si="1"/>
        <v>672.37589996210579</v>
      </c>
    </row>
    <row r="28" spans="1:9" ht="13" customHeight="1" x14ac:dyDescent="0.55000000000000004">
      <c r="A28" s="32">
        <f t="shared" si="0"/>
        <v>43460</v>
      </c>
      <c r="B28" s="3">
        <v>146949.45054945099</v>
      </c>
      <c r="C28" s="3">
        <v>220</v>
      </c>
      <c r="D28" s="33">
        <f t="shared" si="1"/>
        <v>667.95204795204995</v>
      </c>
      <c r="E28" s="42"/>
      <c r="F28" s="42"/>
      <c r="G28" s="42"/>
      <c r="H28" s="42"/>
      <c r="I28" s="20"/>
    </row>
    <row r="29" spans="1:9" ht="13" customHeight="1" x14ac:dyDescent="0.55000000000000004">
      <c r="A29" s="32">
        <f t="shared" si="0"/>
        <v>43461</v>
      </c>
      <c r="B29" s="3">
        <v>147657.14285714299</v>
      </c>
      <c r="C29" s="3">
        <v>221</v>
      </c>
      <c r="D29" s="33">
        <f t="shared" si="1"/>
        <v>668.13186813186871</v>
      </c>
      <c r="E29" s="21"/>
      <c r="F29" s="22"/>
      <c r="G29" s="21"/>
      <c r="H29" s="22"/>
      <c r="I29" s="20"/>
    </row>
    <row r="30" spans="1:9" ht="13" customHeight="1" x14ac:dyDescent="0.55000000000000004">
      <c r="A30" s="32">
        <f t="shared" si="0"/>
        <v>43462</v>
      </c>
      <c r="B30" s="3">
        <v>148364.83516483501</v>
      </c>
      <c r="C30" s="3">
        <v>227</v>
      </c>
      <c r="D30" s="33">
        <f t="shared" si="1"/>
        <v>653.58958222394278</v>
      </c>
      <c r="E30" s="21"/>
      <c r="F30" s="23"/>
      <c r="G30" s="21"/>
      <c r="H30" s="23"/>
      <c r="I30" s="20"/>
    </row>
    <row r="31" spans="1:9" ht="13" customHeight="1" x14ac:dyDescent="0.55000000000000004">
      <c r="A31" s="32">
        <f t="shared" si="0"/>
        <v>43463</v>
      </c>
      <c r="B31" s="3">
        <v>149072.527472527</v>
      </c>
      <c r="C31" s="3">
        <v>228</v>
      </c>
      <c r="D31" s="33">
        <f t="shared" si="1"/>
        <v>653.82687487950443</v>
      </c>
      <c r="E31" s="37"/>
      <c r="F31" s="37"/>
      <c r="G31" s="37"/>
      <c r="H31" s="37"/>
      <c r="I31" s="20"/>
    </row>
    <row r="32" spans="1:9" ht="13" customHeight="1" x14ac:dyDescent="0.55000000000000004">
      <c r="A32" s="32">
        <f>DATE($A$1,$C$1,ROW()-2)</f>
        <v>43464</v>
      </c>
      <c r="B32" s="3">
        <v>149780.21978022001</v>
      </c>
      <c r="C32" s="3">
        <v>229</v>
      </c>
      <c r="D32" s="33">
        <f t="shared" si="1"/>
        <v>654.06209511013105</v>
      </c>
      <c r="E32" s="37"/>
      <c r="F32" s="37"/>
      <c r="G32" s="37"/>
      <c r="H32" s="37"/>
      <c r="I32" s="20"/>
    </row>
    <row r="33" spans="1:9" ht="13" customHeight="1" thickBot="1" x14ac:dyDescent="0.6">
      <c r="A33" s="34">
        <f t="shared" si="0"/>
        <v>43465</v>
      </c>
      <c r="B33" s="35">
        <v>150487.912087912</v>
      </c>
      <c r="C33" s="35">
        <v>230</v>
      </c>
      <c r="D33" s="36">
        <f t="shared" si="1"/>
        <v>654.29526994744344</v>
      </c>
      <c r="E33" s="24"/>
      <c r="F33" s="25"/>
      <c r="G33" s="24"/>
      <c r="H33" s="25"/>
      <c r="I33" s="20"/>
    </row>
  </sheetData>
  <mergeCells count="14">
    <mergeCell ref="G31:H32"/>
    <mergeCell ref="E2:F2"/>
    <mergeCell ref="G2:H2"/>
    <mergeCell ref="E14:F14"/>
    <mergeCell ref="G14:H14"/>
    <mergeCell ref="E8:F13"/>
    <mergeCell ref="E20:F25"/>
    <mergeCell ref="E31:F32"/>
    <mergeCell ref="G11:H12"/>
    <mergeCell ref="G8:H8"/>
    <mergeCell ref="G20:H20"/>
    <mergeCell ref="G23:H24"/>
    <mergeCell ref="E28:F28"/>
    <mergeCell ref="G28:H28"/>
  </mergeCells>
  <phoneticPr fontId="1"/>
  <dataValidations count="2">
    <dataValidation type="list" allowBlank="1" showInputMessage="1" showErrorMessage="1" sqref="E5 E17" xr:uid="{5E09BF3D-8F05-4ED6-B5E5-0F2AD603A8A4}">
      <formula1>$B$2:$D$2</formula1>
    </dataValidation>
    <dataValidation type="list" allowBlank="1" showInputMessage="1" showErrorMessage="1" sqref="E3:E4 G3:G4 E15:E16 G15:G16" xr:uid="{B9A2DBCE-364D-4A91-A693-200B0D3330C2}">
      <formula1>$A$3:$A$33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EE35DC-844B-44B1-B05F-EE5711BC538F}">
          <x14:formula1>
            <xm:f>OFFSET(SUBTOTAL関数表!$A$2,0,0,COUNTA(SUBTOTAL関数表!$A$2:$A$12),1)</xm:f>
          </x14:formula1>
          <xm:sqref>E6 E18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5D95-9052-420F-B64F-C0F9D5941F30}">
  <dimension ref="A1:D12"/>
  <sheetViews>
    <sheetView workbookViewId="0">
      <selection sqref="A1:B1"/>
    </sheetView>
  </sheetViews>
  <sheetFormatPr defaultRowHeight="18" x14ac:dyDescent="0.55000000000000004"/>
  <cols>
    <col min="1" max="1" width="13.58203125" customWidth="1"/>
    <col min="2" max="2" width="4.58203125" customWidth="1"/>
    <col min="3" max="3" width="4.1640625" customWidth="1"/>
    <col min="4" max="4" width="13.58203125" customWidth="1"/>
  </cols>
  <sheetData>
    <row r="1" spans="1:4" x14ac:dyDescent="0.55000000000000004">
      <c r="A1" s="50" t="s">
        <v>22</v>
      </c>
      <c r="B1" s="51"/>
      <c r="C1" s="50" t="s">
        <v>21</v>
      </c>
      <c r="D1" s="51"/>
    </row>
    <row r="2" spans="1:4" x14ac:dyDescent="0.55000000000000004">
      <c r="A2" s="7" t="s">
        <v>0</v>
      </c>
      <c r="B2" s="8">
        <f>IFERROR(INDEX($C$2:$D$12,MATCH(A2,D$2:D$12,0),1),"")</f>
        <v>1</v>
      </c>
      <c r="C2" s="65">
        <v>1</v>
      </c>
      <c r="D2" s="8" t="s">
        <v>0</v>
      </c>
    </row>
    <row r="3" spans="1:4" x14ac:dyDescent="0.55000000000000004">
      <c r="A3" s="7" t="s">
        <v>5</v>
      </c>
      <c r="B3" s="8">
        <f t="shared" ref="B3:B12" si="0">IFERROR(INDEX($C$2:$D$12,MATCH(A3,D$2:D$12,0),1),"")</f>
        <v>9</v>
      </c>
      <c r="C3" s="65">
        <v>2</v>
      </c>
      <c r="D3" s="8" t="s">
        <v>1</v>
      </c>
    </row>
    <row r="4" spans="1:4" x14ac:dyDescent="0.55000000000000004">
      <c r="A4" s="7" t="s">
        <v>4</v>
      </c>
      <c r="B4" s="8">
        <f t="shared" si="0"/>
        <v>5</v>
      </c>
      <c r="C4" s="65">
        <v>3</v>
      </c>
      <c r="D4" s="8" t="s">
        <v>2</v>
      </c>
    </row>
    <row r="5" spans="1:4" x14ac:dyDescent="0.55000000000000004">
      <c r="A5" s="7" t="s">
        <v>3</v>
      </c>
      <c r="B5" s="8">
        <f t="shared" si="0"/>
        <v>4</v>
      </c>
      <c r="C5" s="65">
        <v>4</v>
      </c>
      <c r="D5" s="8" t="s">
        <v>3</v>
      </c>
    </row>
    <row r="6" spans="1:4" x14ac:dyDescent="0.55000000000000004">
      <c r="A6" s="7" t="s">
        <v>6</v>
      </c>
      <c r="B6" s="8">
        <f t="shared" si="0"/>
        <v>6</v>
      </c>
      <c r="C6" s="65">
        <v>5</v>
      </c>
      <c r="D6" s="8" t="s">
        <v>4</v>
      </c>
    </row>
    <row r="7" spans="1:4" x14ac:dyDescent="0.55000000000000004">
      <c r="A7" s="7" t="s">
        <v>1</v>
      </c>
      <c r="B7" s="8">
        <f t="shared" si="0"/>
        <v>2</v>
      </c>
      <c r="C7" s="65">
        <v>6</v>
      </c>
      <c r="D7" s="8" t="s">
        <v>6</v>
      </c>
    </row>
    <row r="8" spans="1:4" x14ac:dyDescent="0.55000000000000004">
      <c r="A8" s="7"/>
      <c r="B8" s="8" t="str">
        <f t="shared" si="0"/>
        <v/>
      </c>
      <c r="C8" s="65">
        <v>7</v>
      </c>
      <c r="D8" s="8" t="s">
        <v>7</v>
      </c>
    </row>
    <row r="9" spans="1:4" x14ac:dyDescent="0.55000000000000004">
      <c r="A9" s="7"/>
      <c r="B9" s="8" t="str">
        <f t="shared" si="0"/>
        <v/>
      </c>
      <c r="C9" s="65">
        <v>8</v>
      </c>
      <c r="D9" s="8" t="s">
        <v>8</v>
      </c>
    </row>
    <row r="10" spans="1:4" x14ac:dyDescent="0.55000000000000004">
      <c r="A10" s="7"/>
      <c r="B10" s="8" t="str">
        <f t="shared" si="0"/>
        <v/>
      </c>
      <c r="C10" s="65">
        <v>9</v>
      </c>
      <c r="D10" s="8" t="s">
        <v>5</v>
      </c>
    </row>
    <row r="11" spans="1:4" x14ac:dyDescent="0.55000000000000004">
      <c r="A11" s="7"/>
      <c r="B11" s="8" t="str">
        <f t="shared" si="0"/>
        <v/>
      </c>
      <c r="C11" s="65">
        <v>10</v>
      </c>
      <c r="D11" s="8" t="s">
        <v>9</v>
      </c>
    </row>
    <row r="12" spans="1:4" ht="18.5" thickBot="1" x14ac:dyDescent="0.6">
      <c r="A12" s="9"/>
      <c r="B12" s="10" t="str">
        <f t="shared" si="0"/>
        <v/>
      </c>
      <c r="C12" s="70">
        <v>11</v>
      </c>
      <c r="D12" s="10" t="s">
        <v>10</v>
      </c>
    </row>
  </sheetData>
  <mergeCells count="2">
    <mergeCell ref="C1:D1"/>
    <mergeCell ref="A1:B1"/>
  </mergeCells>
  <phoneticPr fontId="1"/>
  <dataValidations count="1">
    <dataValidation type="list" allowBlank="1" showInputMessage="1" showErrorMessage="1" sqref="A2:A12" xr:uid="{7900C93E-4D9F-4A86-85D0-06C88BFD85B0}">
      <formula1>$D$2:$D$12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合計</vt:lpstr>
      <vt:lpstr>平均</vt:lpstr>
      <vt:lpstr>合計・平均元データ2</vt:lpstr>
      <vt:lpstr>合計平均元データ</vt:lpstr>
      <vt:lpstr>MATCH</vt:lpstr>
      <vt:lpstr>SUBTOTAL関数表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nisemono12041141</dc:creator>
  <cp:lastModifiedBy>nisemono12041141</cp:lastModifiedBy>
  <dcterms:created xsi:type="dcterms:W3CDTF">2018-08-27T14:28:24Z</dcterms:created>
  <dcterms:modified xsi:type="dcterms:W3CDTF">2018-08-30T11:24:12Z</dcterms:modified>
</cp:coreProperties>
</file>